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60" yWindow="0" windowWidth="20370" windowHeight="7950"/>
  </bookViews>
  <sheets>
    <sheet name="Alaska Autocross Series" sheetId="1" r:id="rId1"/>
    <sheet name="Lookup Tables" sheetId="2" r:id="rId2"/>
  </sheets>
  <definedNames>
    <definedName name="_2010_Pax" localSheetId="1">'Lookup Tables'!$F$3:$F$50</definedName>
    <definedName name="_xlnm.Print_Area" localSheetId="0">'Alaska Autocross Series'!$A$1:$AK$45</definedName>
  </definedNames>
  <calcPr calcId="145621" concurrentCalc="0"/>
</workbook>
</file>

<file path=xl/calcChain.xml><?xml version="1.0" encoding="utf-8"?>
<calcChain xmlns="http://schemas.openxmlformats.org/spreadsheetml/2006/main">
  <c r="AB6" i="1" l="1"/>
  <c r="AC24" i="1"/>
  <c r="AE24" i="1"/>
  <c r="AD24" i="1"/>
  <c r="AC25" i="1"/>
  <c r="AE25" i="1"/>
  <c r="AD25" i="1"/>
  <c r="AC26" i="1"/>
  <c r="AE26" i="1"/>
  <c r="AD26" i="1"/>
  <c r="AC27" i="1"/>
  <c r="AE27" i="1"/>
  <c r="AD27" i="1"/>
  <c r="AC28" i="1"/>
  <c r="AE28" i="1"/>
  <c r="AD28" i="1"/>
  <c r="AC29" i="1"/>
  <c r="AE29" i="1"/>
  <c r="AD29" i="1"/>
  <c r="AD30" i="1"/>
  <c r="AD31" i="1"/>
  <c r="AD32" i="1"/>
  <c r="AD33" i="1"/>
  <c r="AD34" i="1"/>
  <c r="AD35" i="1"/>
  <c r="AD36" i="1"/>
  <c r="AC37" i="1"/>
  <c r="AE37" i="1"/>
  <c r="AD37" i="1"/>
  <c r="AC38" i="1"/>
  <c r="AE38" i="1"/>
  <c r="AD38" i="1"/>
  <c r="AC39" i="1"/>
  <c r="AE39" i="1"/>
  <c r="AD39" i="1"/>
  <c r="AC40" i="1"/>
  <c r="AE40" i="1"/>
  <c r="AD40" i="1"/>
  <c r="AC41" i="1"/>
  <c r="AE41" i="1"/>
  <c r="AD41" i="1"/>
  <c r="AC42" i="1"/>
  <c r="AE42" i="1"/>
  <c r="AD42" i="1"/>
  <c r="AC43" i="1"/>
  <c r="AE43" i="1"/>
  <c r="AD43" i="1"/>
  <c r="AC44" i="1"/>
  <c r="AE44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C23" i="1"/>
  <c r="AE23" i="1"/>
  <c r="AD23" i="1"/>
  <c r="AC22" i="1"/>
  <c r="AE22" i="1"/>
  <c r="AD22" i="1"/>
  <c r="AC21" i="1"/>
  <c r="AE21" i="1"/>
  <c r="AD21" i="1"/>
  <c r="AD20" i="1"/>
  <c r="AD19" i="1"/>
  <c r="AD18" i="1"/>
  <c r="AD17" i="1"/>
  <c r="AD16" i="1"/>
  <c r="AD15" i="1"/>
  <c r="AD14" i="1"/>
  <c r="AD13" i="1"/>
  <c r="AC12" i="1"/>
  <c r="AE12" i="1"/>
  <c r="AD12" i="1"/>
  <c r="AC11" i="1"/>
  <c r="AE11" i="1"/>
  <c r="AD11" i="1"/>
  <c r="AC10" i="1"/>
  <c r="AE10" i="1"/>
  <c r="AD10" i="1"/>
  <c r="AC9" i="1"/>
  <c r="AE9" i="1"/>
  <c r="AD9" i="1"/>
  <c r="AC8" i="1"/>
  <c r="AE8" i="1"/>
  <c r="AD8" i="1"/>
  <c r="AC7" i="1"/>
  <c r="AE7" i="1"/>
  <c r="AD7" i="1"/>
  <c r="AC6" i="1"/>
  <c r="AE6" i="1"/>
  <c r="AD6" i="1"/>
  <c r="AC5" i="1"/>
  <c r="AE5" i="1"/>
  <c r="AD5" i="1"/>
  <c r="AL5" i="1"/>
  <c r="AL6" i="1"/>
  <c r="AB5" i="1"/>
  <c r="AC67" i="1"/>
  <c r="AE67" i="1"/>
  <c r="AC66" i="1"/>
  <c r="AE66" i="1"/>
  <c r="AC65" i="1"/>
  <c r="AE65" i="1"/>
  <c r="AC64" i="1"/>
  <c r="AE64" i="1"/>
  <c r="AC63" i="1"/>
  <c r="AE63" i="1"/>
  <c r="AC62" i="1"/>
  <c r="AE62" i="1"/>
  <c r="AC61" i="1"/>
  <c r="AE61" i="1"/>
  <c r="AC60" i="1"/>
  <c r="AE60" i="1"/>
  <c r="AC59" i="1"/>
  <c r="AE59" i="1"/>
  <c r="AC58" i="1"/>
  <c r="AE58" i="1"/>
  <c r="AC57" i="1"/>
  <c r="AE57" i="1"/>
  <c r="AC56" i="1"/>
  <c r="AE56" i="1"/>
  <c r="AC55" i="1"/>
  <c r="AE55" i="1"/>
  <c r="AC54" i="1"/>
  <c r="AE54" i="1"/>
  <c r="AC53" i="1"/>
  <c r="AE53" i="1"/>
  <c r="AC51" i="1"/>
  <c r="AE51" i="1"/>
  <c r="AC50" i="1"/>
  <c r="AE50" i="1"/>
  <c r="AC49" i="1"/>
  <c r="AE49" i="1"/>
  <c r="AC48" i="1"/>
  <c r="AE48" i="1"/>
  <c r="AC47" i="1"/>
  <c r="AE47" i="1"/>
  <c r="AC46" i="1"/>
  <c r="AE46" i="1"/>
  <c r="AC45" i="1"/>
  <c r="AE45" i="1"/>
  <c r="AC35" i="1"/>
  <c r="AE35" i="1"/>
  <c r="AC34" i="1"/>
  <c r="AE34" i="1"/>
  <c r="AC33" i="1"/>
  <c r="AE33" i="1"/>
  <c r="AC32" i="1"/>
  <c r="AE32" i="1"/>
  <c r="AC31" i="1"/>
  <c r="AE31" i="1"/>
  <c r="AC30" i="1"/>
  <c r="AE30" i="1"/>
  <c r="AC19" i="1"/>
  <c r="AE19" i="1"/>
  <c r="AC18" i="1"/>
  <c r="AE18" i="1"/>
  <c r="AC17" i="1"/>
  <c r="AE17" i="1"/>
  <c r="AC16" i="1"/>
  <c r="AE16" i="1"/>
  <c r="AC15" i="1"/>
  <c r="AE15" i="1"/>
  <c r="AC14" i="1"/>
  <c r="AE14" i="1"/>
  <c r="AC13" i="1"/>
  <c r="AE13" i="1"/>
  <c r="AL4" i="1"/>
  <c r="AL20" i="1"/>
  <c r="AL36" i="1"/>
  <c r="AL52" i="1"/>
  <c r="AL9" i="1"/>
  <c r="AL10" i="1"/>
  <c r="AL11" i="1"/>
  <c r="AL12" i="1"/>
  <c r="AL13" i="1"/>
  <c r="AL14" i="1"/>
  <c r="AL15" i="1"/>
  <c r="AL16" i="1"/>
  <c r="AL17" i="1"/>
  <c r="AL18" i="1"/>
  <c r="AL19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8" i="1"/>
  <c r="AL7" i="1"/>
  <c r="AG5" i="1"/>
  <c r="AG6" i="1"/>
  <c r="AB7" i="1"/>
  <c r="AG7" i="1"/>
  <c r="AB8" i="1"/>
  <c r="AG8" i="1"/>
  <c r="AB9" i="1"/>
  <c r="AG9" i="1"/>
  <c r="AB10" i="1"/>
  <c r="AG10" i="1"/>
  <c r="AB11" i="1"/>
  <c r="AG11" i="1"/>
  <c r="AB12" i="1"/>
  <c r="AG12" i="1"/>
  <c r="AB21" i="1"/>
  <c r="AG21" i="1"/>
  <c r="AB22" i="1"/>
  <c r="AG22" i="1"/>
  <c r="AB23" i="1"/>
  <c r="AG23" i="1"/>
  <c r="AB24" i="1"/>
  <c r="AG24" i="1"/>
  <c r="AB25" i="1"/>
  <c r="AG25" i="1"/>
  <c r="AB26" i="1"/>
  <c r="AG26" i="1"/>
  <c r="AB27" i="1"/>
  <c r="AG27" i="1"/>
  <c r="AB28" i="1"/>
  <c r="AG28" i="1"/>
  <c r="AB29" i="1"/>
  <c r="AG29" i="1"/>
  <c r="AB37" i="1"/>
  <c r="AG37" i="1"/>
  <c r="AB38" i="1"/>
  <c r="AG38" i="1"/>
  <c r="AB39" i="1"/>
  <c r="AG39" i="1"/>
  <c r="AG30" i="1"/>
  <c r="AG31" i="1"/>
  <c r="AG32" i="1"/>
  <c r="AG33" i="1"/>
  <c r="AG34" i="1"/>
  <c r="AG35" i="1"/>
  <c r="AG51" i="1"/>
  <c r="AG19" i="1"/>
  <c r="AB40" i="1"/>
  <c r="AG40" i="1"/>
  <c r="AB41" i="1"/>
  <c r="AG41" i="1"/>
  <c r="AB42" i="1"/>
  <c r="AG42" i="1"/>
  <c r="AB43" i="1"/>
  <c r="AG43" i="1"/>
  <c r="AB44" i="1"/>
  <c r="AG44" i="1"/>
  <c r="AG13" i="1"/>
  <c r="AG14" i="1"/>
  <c r="AG15" i="1"/>
  <c r="AG16" i="1"/>
  <c r="AG17" i="1"/>
  <c r="AG18" i="1"/>
  <c r="AG45" i="1"/>
  <c r="AG46" i="1"/>
  <c r="AG47" i="1"/>
  <c r="AG48" i="1"/>
  <c r="AG49" i="1"/>
  <c r="AG50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K5" i="1"/>
  <c r="AK12" i="1"/>
  <c r="AR5" i="1"/>
  <c r="AR15" i="1"/>
  <c r="AJ15" i="1"/>
  <c r="AR16" i="1"/>
  <c r="AJ16" i="1"/>
  <c r="AR17" i="1"/>
  <c r="AJ17" i="1"/>
  <c r="AR18" i="1"/>
  <c r="AJ18" i="1"/>
  <c r="AR19" i="1"/>
  <c r="AJ19" i="1"/>
  <c r="AR21" i="1"/>
  <c r="AJ21" i="1"/>
  <c r="AR22" i="1"/>
  <c r="AJ22" i="1"/>
  <c r="AR23" i="1"/>
  <c r="AJ23" i="1"/>
  <c r="AR24" i="1"/>
  <c r="AJ24" i="1"/>
  <c r="AR25" i="1"/>
  <c r="AJ25" i="1"/>
  <c r="AR26" i="1"/>
  <c r="AJ26" i="1"/>
  <c r="AR27" i="1"/>
  <c r="AJ27" i="1"/>
  <c r="AR28" i="1"/>
  <c r="AJ28" i="1"/>
  <c r="AR29" i="1"/>
  <c r="AJ29" i="1"/>
  <c r="AR30" i="1"/>
  <c r="AJ30" i="1"/>
  <c r="AR31" i="1"/>
  <c r="AJ31" i="1"/>
  <c r="AR32" i="1"/>
  <c r="AJ32" i="1"/>
  <c r="AR33" i="1"/>
  <c r="AJ33" i="1"/>
  <c r="AR34" i="1"/>
  <c r="AJ34" i="1"/>
  <c r="AR35" i="1"/>
  <c r="AJ35" i="1"/>
  <c r="AR37" i="1"/>
  <c r="AJ37" i="1"/>
  <c r="AR38" i="1"/>
  <c r="AJ38" i="1"/>
  <c r="AR39" i="1"/>
  <c r="AJ39" i="1"/>
  <c r="AR40" i="1"/>
  <c r="AJ40" i="1"/>
  <c r="AR41" i="1"/>
  <c r="AJ41" i="1"/>
  <c r="AR42" i="1"/>
  <c r="AJ42" i="1"/>
  <c r="AR43" i="1"/>
  <c r="AJ43" i="1"/>
  <c r="AR44" i="1"/>
  <c r="AJ44" i="1"/>
  <c r="AR45" i="1"/>
  <c r="AJ45" i="1"/>
  <c r="AR46" i="1"/>
  <c r="AJ46" i="1"/>
  <c r="AR47" i="1"/>
  <c r="AJ47" i="1"/>
  <c r="AR48" i="1"/>
  <c r="AJ48" i="1"/>
  <c r="AR49" i="1"/>
  <c r="AJ49" i="1"/>
  <c r="AR50" i="1"/>
  <c r="AJ50" i="1"/>
  <c r="AR51" i="1"/>
  <c r="AJ51" i="1"/>
  <c r="AR53" i="1"/>
  <c r="AJ53" i="1"/>
  <c r="AR54" i="1"/>
  <c r="AJ54" i="1"/>
  <c r="AR55" i="1"/>
  <c r="AJ55" i="1"/>
  <c r="AR56" i="1"/>
  <c r="AJ56" i="1"/>
  <c r="AR57" i="1"/>
  <c r="AJ57" i="1"/>
  <c r="AR58" i="1"/>
  <c r="AJ58" i="1"/>
  <c r="AR59" i="1"/>
  <c r="AJ59" i="1"/>
  <c r="AR60" i="1"/>
  <c r="AJ60" i="1"/>
  <c r="AR61" i="1"/>
  <c r="AJ61" i="1"/>
  <c r="AR62" i="1"/>
  <c r="AJ62" i="1"/>
  <c r="AR63" i="1"/>
  <c r="AJ63" i="1"/>
  <c r="AR64" i="1"/>
  <c r="AJ64" i="1"/>
  <c r="AR65" i="1"/>
  <c r="AJ65" i="1"/>
  <c r="AR66" i="1"/>
  <c r="AJ66" i="1"/>
  <c r="AR67" i="1"/>
  <c r="AJ67" i="1"/>
  <c r="AR14" i="1"/>
  <c r="AJ14" i="1"/>
  <c r="AR13" i="1"/>
  <c r="AJ13" i="1"/>
  <c r="AR12" i="1"/>
  <c r="AJ12" i="1"/>
  <c r="AR11" i="1"/>
  <c r="AJ11" i="1"/>
  <c r="AR10" i="1"/>
  <c r="AJ10" i="1"/>
  <c r="AR9" i="1"/>
  <c r="AJ9" i="1"/>
  <c r="AR8" i="1"/>
  <c r="AJ8" i="1"/>
  <c r="AR7" i="1"/>
  <c r="AJ7" i="1"/>
  <c r="AR6" i="1"/>
  <c r="AJ6" i="1"/>
  <c r="AJ5" i="1"/>
  <c r="AQ5" i="1"/>
  <c r="AI5" i="1"/>
  <c r="AR20" i="1"/>
  <c r="AR36" i="1"/>
  <c r="AR52" i="1"/>
  <c r="AQ9" i="1"/>
  <c r="AQ10" i="1"/>
  <c r="AQ11" i="1"/>
  <c r="AQ12" i="1"/>
  <c r="AB13" i="1"/>
  <c r="AQ13" i="1"/>
  <c r="AQ14" i="1"/>
  <c r="AQ15" i="1"/>
  <c r="AQ16" i="1"/>
  <c r="AB17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B31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B45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B59" i="1"/>
  <c r="AQ59" i="1"/>
  <c r="AQ60" i="1"/>
  <c r="AQ61" i="1"/>
  <c r="AQ62" i="1"/>
  <c r="AQ63" i="1"/>
  <c r="AB64" i="1"/>
  <c r="AQ64" i="1"/>
  <c r="AQ65" i="1"/>
  <c r="AQ66" i="1"/>
  <c r="AQ67" i="1"/>
  <c r="AQ8" i="1"/>
  <c r="AQ7" i="1"/>
  <c r="AQ6" i="1"/>
  <c r="AI14" i="1"/>
  <c r="AI15" i="1"/>
  <c r="AI16" i="1"/>
  <c r="AI17" i="1"/>
  <c r="AI18" i="1"/>
  <c r="AI19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13" i="1"/>
  <c r="AI12" i="1"/>
  <c r="AI11" i="1"/>
  <c r="AI10" i="1"/>
  <c r="AI9" i="1"/>
  <c r="AI8" i="1"/>
  <c r="AI7" i="1"/>
  <c r="AI6" i="1"/>
  <c r="AB14" i="1"/>
  <c r="AB15" i="1"/>
  <c r="AB16" i="1"/>
  <c r="AB18" i="1"/>
  <c r="AB19" i="1"/>
  <c r="AB30" i="1"/>
  <c r="AB32" i="1"/>
  <c r="AB33" i="1"/>
  <c r="AB34" i="1"/>
  <c r="AB35" i="1"/>
  <c r="AB46" i="1"/>
  <c r="AB47" i="1"/>
  <c r="AB48" i="1"/>
  <c r="AB49" i="1"/>
  <c r="AB50" i="1"/>
  <c r="AB51" i="1"/>
  <c r="AB53" i="1"/>
  <c r="AB54" i="1"/>
  <c r="AB55" i="1"/>
  <c r="AB56" i="1"/>
  <c r="AB57" i="1"/>
  <c r="AB58" i="1"/>
  <c r="AB60" i="1"/>
  <c r="AB61" i="1"/>
  <c r="AB62" i="1"/>
  <c r="AB63" i="1"/>
  <c r="AB65" i="1"/>
  <c r="AB66" i="1"/>
  <c r="AB67" i="1"/>
  <c r="AK51" i="1"/>
  <c r="AK50" i="1"/>
  <c r="AK49" i="1"/>
  <c r="AK48" i="1"/>
  <c r="AK47" i="1"/>
  <c r="AK46" i="1"/>
  <c r="AK45" i="1"/>
  <c r="AK44" i="1"/>
  <c r="AK43" i="1"/>
  <c r="AK42" i="1"/>
  <c r="AK35" i="1"/>
  <c r="AK34" i="1"/>
  <c r="AK33" i="1"/>
  <c r="AK32" i="1"/>
  <c r="AK31" i="1"/>
  <c r="AK30" i="1"/>
  <c r="AK29" i="1"/>
  <c r="AK28" i="1"/>
  <c r="AK27" i="1"/>
  <c r="AK26" i="1"/>
  <c r="AK19" i="1"/>
  <c r="AK18" i="1"/>
  <c r="AK17" i="1"/>
  <c r="AK16" i="1"/>
  <c r="AK15" i="1"/>
  <c r="AK14" i="1"/>
  <c r="AK13" i="1"/>
  <c r="AK11" i="1"/>
  <c r="AK10" i="1"/>
  <c r="AF67" i="1"/>
  <c r="AF66" i="1"/>
  <c r="AF65" i="1"/>
  <c r="AF64" i="1"/>
  <c r="AF63" i="1"/>
  <c r="AF62" i="1"/>
  <c r="AF61" i="1"/>
  <c r="AF60" i="1"/>
  <c r="AF59" i="1"/>
  <c r="AF51" i="1"/>
  <c r="AF50" i="1"/>
  <c r="AF49" i="1"/>
  <c r="AF48" i="1"/>
  <c r="AF47" i="1"/>
  <c r="AF46" i="1"/>
  <c r="AF45" i="1"/>
  <c r="AF44" i="1"/>
  <c r="AF43" i="1"/>
  <c r="AF42" i="1"/>
  <c r="AF35" i="1"/>
  <c r="AF34" i="1"/>
  <c r="AF33" i="1"/>
  <c r="AF32" i="1"/>
  <c r="AF31" i="1"/>
  <c r="AF30" i="1"/>
  <c r="AF29" i="1"/>
  <c r="AF28" i="1"/>
  <c r="AF27" i="1"/>
  <c r="AF26" i="1"/>
  <c r="AF19" i="1"/>
  <c r="AF18" i="1"/>
  <c r="AF17" i="1"/>
  <c r="AF16" i="1"/>
  <c r="AF15" i="1"/>
  <c r="AF14" i="1"/>
  <c r="AF13" i="1"/>
  <c r="AF12" i="1"/>
  <c r="AF11" i="1"/>
  <c r="AF10" i="1"/>
  <c r="AF9" i="1"/>
  <c r="AF7" i="1"/>
  <c r="AF57" i="1"/>
  <c r="AF58" i="1"/>
  <c r="AF56" i="1"/>
  <c r="AF54" i="1"/>
  <c r="AF55" i="1"/>
  <c r="AF53" i="1"/>
  <c r="AF40" i="1"/>
  <c r="AF37" i="1"/>
  <c r="AF39" i="1"/>
  <c r="AF41" i="1"/>
  <c r="AF38" i="1"/>
  <c r="AF25" i="1"/>
  <c r="AF8" i="1"/>
  <c r="AF22" i="1"/>
  <c r="AF24" i="1"/>
  <c r="AF21" i="1"/>
  <c r="AF23" i="1"/>
  <c r="AF5" i="1"/>
  <c r="AF6" i="1"/>
  <c r="AK67" i="1"/>
  <c r="AK66" i="1"/>
  <c r="AK65" i="1"/>
  <c r="AK64" i="1"/>
  <c r="AK63" i="1"/>
  <c r="AK62" i="1"/>
  <c r="AK61" i="1"/>
  <c r="AK60" i="1"/>
  <c r="AK59" i="1"/>
  <c r="AK58" i="1"/>
  <c r="AK56" i="1"/>
  <c r="AK54" i="1"/>
  <c r="AK57" i="1"/>
  <c r="AK55" i="1"/>
  <c r="AK53" i="1"/>
  <c r="AK41" i="1"/>
  <c r="AK39" i="1"/>
  <c r="AK37" i="1"/>
  <c r="AK40" i="1"/>
  <c r="AK38" i="1"/>
  <c r="AK22" i="1"/>
  <c r="AK23" i="1"/>
  <c r="AK8" i="1"/>
  <c r="AK9" i="1"/>
  <c r="AK24" i="1"/>
  <c r="AK25" i="1"/>
  <c r="AK21" i="1"/>
  <c r="AK6" i="1"/>
  <c r="AK7" i="1"/>
</calcChain>
</file>

<file path=xl/connections.xml><?xml version="1.0" encoding="utf-8"?>
<connections xmlns="http://schemas.openxmlformats.org/spreadsheetml/2006/main">
  <connection id="1" name="2010 Pax" type="6" refreshedVersion="3" background="1" saveData="1">
    <textPr codePage="437" sourceFile="D:\Download\Corvette ZR-1\Team ZR-1 Motorsports\Alaska AX Series\2010 Pax.txt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<sst xmlns="http://schemas.openxmlformats.org/spreadsheetml/2006/main" count="960" uniqueCount="646">
  <si>
    <t>Run 4</t>
  </si>
  <si>
    <t>Run 5</t>
  </si>
  <si>
    <t xml:space="preserve">Run 6 </t>
  </si>
  <si>
    <t>Run 1</t>
  </si>
  <si>
    <t>Run 2</t>
  </si>
  <si>
    <t>Run 3</t>
  </si>
  <si>
    <t>PAX</t>
  </si>
  <si>
    <t>Run 7</t>
  </si>
  <si>
    <t>Driver Name</t>
  </si>
  <si>
    <t>Cones</t>
  </si>
  <si>
    <t>Class</t>
  </si>
  <si>
    <t>AM</t>
  </si>
  <si>
    <t>AS</t>
  </si>
  <si>
    <t>ASP</t>
  </si>
  <si>
    <t>BM</t>
  </si>
  <si>
    <t>BP</t>
  </si>
  <si>
    <t>BS</t>
  </si>
  <si>
    <t>BSP</t>
  </si>
  <si>
    <t>CM</t>
  </si>
  <si>
    <t>CP</t>
  </si>
  <si>
    <t>CS</t>
  </si>
  <si>
    <t>CSP</t>
  </si>
  <si>
    <t>DM</t>
  </si>
  <si>
    <t>DP</t>
  </si>
  <si>
    <t>DS</t>
  </si>
  <si>
    <t>DSP</t>
  </si>
  <si>
    <t>EM</t>
  </si>
  <si>
    <t>EP</t>
  </si>
  <si>
    <t>ES</t>
  </si>
  <si>
    <t>ESP</t>
  </si>
  <si>
    <t>FM</t>
  </si>
  <si>
    <t>FP</t>
  </si>
  <si>
    <t>FS</t>
  </si>
  <si>
    <t>FSAE</t>
  </si>
  <si>
    <t>FSP</t>
  </si>
  <si>
    <t>GS</t>
  </si>
  <si>
    <t>HS</t>
  </si>
  <si>
    <t>SM</t>
  </si>
  <si>
    <t>SS</t>
  </si>
  <si>
    <t>SSM</t>
  </si>
  <si>
    <t>ST</t>
  </si>
  <si>
    <t>STS</t>
  </si>
  <si>
    <t>STU</t>
  </si>
  <si>
    <t>STX</t>
  </si>
  <si>
    <t>XP</t>
  </si>
  <si>
    <t>Club</t>
  </si>
  <si>
    <t>SMF</t>
  </si>
  <si>
    <t>STR</t>
  </si>
  <si>
    <t>Super Stock</t>
  </si>
  <si>
    <t>Stock</t>
  </si>
  <si>
    <t>A Stock</t>
  </si>
  <si>
    <t>B Stock</t>
  </si>
  <si>
    <t>C Stock</t>
  </si>
  <si>
    <t>D Stock</t>
  </si>
  <si>
    <t>E Stock</t>
  </si>
  <si>
    <t>F Stock</t>
  </si>
  <si>
    <t>G Stock</t>
  </si>
  <si>
    <t>H Stock</t>
  </si>
  <si>
    <t>A Street Prepared</t>
  </si>
  <si>
    <t>Street Prepared</t>
  </si>
  <si>
    <t>B Street Prepared</t>
  </si>
  <si>
    <t>C Street Prepared</t>
  </si>
  <si>
    <t>D Street Prepared</t>
  </si>
  <si>
    <t>E Street Prepared</t>
  </si>
  <si>
    <t>F Street Prepared</t>
  </si>
  <si>
    <t>X Prepared</t>
  </si>
  <si>
    <t>Prepared</t>
  </si>
  <si>
    <t>B Prepared</t>
  </si>
  <si>
    <t>C Prepared</t>
  </si>
  <si>
    <t>D Prepared</t>
  </si>
  <si>
    <t>E Prepared</t>
  </si>
  <si>
    <t>F Prepared</t>
  </si>
  <si>
    <t>A Modified</t>
  </si>
  <si>
    <t>Modified</t>
  </si>
  <si>
    <t>B Modified</t>
  </si>
  <si>
    <t>C Modified</t>
  </si>
  <si>
    <t>D Modified</t>
  </si>
  <si>
    <t>E Modified</t>
  </si>
  <si>
    <t>F Modified</t>
  </si>
  <si>
    <t>Formula SAE</t>
  </si>
  <si>
    <t>Formula</t>
  </si>
  <si>
    <t>Touring</t>
  </si>
  <si>
    <t>Street Touring S</t>
  </si>
  <si>
    <t>Street Touring R</t>
  </si>
  <si>
    <t>Street Touring X</t>
  </si>
  <si>
    <t>Street Touring U</t>
  </si>
  <si>
    <t>Street Modified</t>
  </si>
  <si>
    <t>Street Modified F</t>
  </si>
  <si>
    <t>Street Modified II</t>
  </si>
  <si>
    <t>SSL</t>
  </si>
  <si>
    <t>DSL</t>
  </si>
  <si>
    <t>ASPL</t>
  </si>
  <si>
    <t>NONE</t>
  </si>
  <si>
    <t>Class ID</t>
  </si>
  <si>
    <t>Category</t>
  </si>
  <si>
    <t>Matt Milenkovic</t>
  </si>
  <si>
    <t>Michael Rewis</t>
  </si>
  <si>
    <t>Jeff Hickman</t>
  </si>
  <si>
    <t>Eric Lumba</t>
  </si>
  <si>
    <t>Damion Lamothe</t>
  </si>
  <si>
    <t>Ron Ashcraft</t>
  </si>
  <si>
    <t>Clinton Hodges</t>
  </si>
  <si>
    <t>Ryan Guthrie</t>
  </si>
  <si>
    <t>George Moore</t>
  </si>
  <si>
    <t>Hope Reeve</t>
  </si>
  <si>
    <t>Jason Renn</t>
  </si>
  <si>
    <t>Justin Beers</t>
  </si>
  <si>
    <t>Ralph Swan</t>
  </si>
  <si>
    <t>Philip Reeve</t>
  </si>
  <si>
    <t>RC Collin</t>
  </si>
  <si>
    <t>Richard Ballou</t>
  </si>
  <si>
    <t>Car Number</t>
  </si>
  <si>
    <t>Car Class</t>
  </si>
  <si>
    <t>AX Drivers</t>
  </si>
  <si>
    <t xml:space="preserve">Milenkovic, Matt </t>
  </si>
  <si>
    <t>Rewis, Michael</t>
  </si>
  <si>
    <t>Hickman, Jeff</t>
  </si>
  <si>
    <t>Lumba, Eric</t>
  </si>
  <si>
    <t>Lamothe, Damion</t>
  </si>
  <si>
    <t>Woodward, Chris</t>
  </si>
  <si>
    <t>Tilley, Justin</t>
  </si>
  <si>
    <t>Ashcraft, Ron</t>
  </si>
  <si>
    <t>Crankshaw, Henry</t>
  </si>
  <si>
    <t>Blakeley, Sam</t>
  </si>
  <si>
    <t>Hodges, Clinton</t>
  </si>
  <si>
    <t>Benard, CJ</t>
  </si>
  <si>
    <t xml:space="preserve">Tyler, Stephen </t>
  </si>
  <si>
    <t>Pester, Craig</t>
  </si>
  <si>
    <t>Guthrie, Ryan</t>
  </si>
  <si>
    <t>Moore, George</t>
  </si>
  <si>
    <t>Renn, Jason</t>
  </si>
  <si>
    <t>Wilson, Doug</t>
  </si>
  <si>
    <t>Lindley, Brandon</t>
  </si>
  <si>
    <t>Dodds, Sarah</t>
  </si>
  <si>
    <t>Langlois, Ryan</t>
  </si>
  <si>
    <t>Beers, Justin</t>
  </si>
  <si>
    <t>Adolf, Jeffery</t>
  </si>
  <si>
    <t>Johnson, Butch</t>
  </si>
  <si>
    <t>Swan, Ralph</t>
  </si>
  <si>
    <t>Moore, Garrett</t>
  </si>
  <si>
    <t>Vouga, Vernon</t>
  </si>
  <si>
    <t>Reeve, Philip</t>
  </si>
  <si>
    <t>Collin, RC</t>
  </si>
  <si>
    <t>Nelson, Ben</t>
  </si>
  <si>
    <t>Smith, Rustin</t>
  </si>
  <si>
    <t>Adolf, Derek</t>
  </si>
  <si>
    <t>Bowden, Dwight</t>
  </si>
  <si>
    <t>Ballou, Richard</t>
  </si>
  <si>
    <t>Benard, Jamie</t>
  </si>
  <si>
    <t>SZM</t>
  </si>
  <si>
    <t>PCA</t>
  </si>
  <si>
    <t>MEMBER #</t>
  </si>
  <si>
    <t>NAME</t>
  </si>
  <si>
    <t>E-MAIL</t>
  </si>
  <si>
    <t>ADDRESS</t>
  </si>
  <si>
    <t>CITY</t>
  </si>
  <si>
    <t>ZIP</t>
  </si>
  <si>
    <t>HOME PHONE</t>
  </si>
  <si>
    <t>CELL PHONE</t>
  </si>
  <si>
    <t>NICK NAME</t>
  </si>
  <si>
    <t>MAKE</t>
  </si>
  <si>
    <t>MODEL</t>
  </si>
  <si>
    <t>YEAR</t>
  </si>
  <si>
    <t>PAID</t>
  </si>
  <si>
    <t>SZM-001</t>
  </si>
  <si>
    <t>zron1@teamzr-1.com</t>
  </si>
  <si>
    <t>17621 Mountainside Village Dr.</t>
  </si>
  <si>
    <t>Anchorage</t>
  </si>
  <si>
    <t>(907) 333-833</t>
  </si>
  <si>
    <t>(907) 244-7589</t>
  </si>
  <si>
    <t>Chevrolet</t>
  </si>
  <si>
    <t>x</t>
  </si>
  <si>
    <t>SZM-002</t>
  </si>
  <si>
    <t>Jacki Augustine</t>
  </si>
  <si>
    <t>z06jacki@gmail.com</t>
  </si>
  <si>
    <t>11505 Echo St.</t>
  </si>
  <si>
    <t>Eagle River</t>
  </si>
  <si>
    <t>(907) 694-4771</t>
  </si>
  <si>
    <t>(907) 270-7377</t>
  </si>
  <si>
    <t>SZM-003</t>
  </si>
  <si>
    <t>Gene Augustine</t>
  </si>
  <si>
    <t>j_g_augustine@hotmail.com</t>
  </si>
  <si>
    <t>(907) 720-6122</t>
  </si>
  <si>
    <t>Corvette</t>
  </si>
  <si>
    <t>SZM-004</t>
  </si>
  <si>
    <t>rebelz@teamzr-1.com</t>
  </si>
  <si>
    <t>2504 W. 66th Ave.</t>
  </si>
  <si>
    <t>(907) 248-3681</t>
  </si>
  <si>
    <t>(907) 632-5218</t>
  </si>
  <si>
    <t>REBel</t>
  </si>
  <si>
    <t>SZM-005</t>
  </si>
  <si>
    <t>Scott Keller</t>
  </si>
  <si>
    <t>skeller@imgn-it.com</t>
  </si>
  <si>
    <t>12570 Toilsome Hill Dr</t>
  </si>
  <si>
    <t xml:space="preserve"> </t>
  </si>
  <si>
    <t>(907) 868-3441</t>
  </si>
  <si>
    <t>(907) 230-8249</t>
  </si>
  <si>
    <t>SZM-006</t>
  </si>
  <si>
    <t>Kay Keller</t>
  </si>
  <si>
    <t>kkeller@imgn-it.com</t>
  </si>
  <si>
    <t>(907) 230-4174</t>
  </si>
  <si>
    <t>SZM-007</t>
  </si>
  <si>
    <t>James Benard</t>
  </si>
  <si>
    <t>arcticfoxm@aol.com</t>
  </si>
  <si>
    <t xml:space="preserve">PO Box 672548 </t>
  </si>
  <si>
    <t>Chugiak</t>
  </si>
  <si>
    <t>(907) 688-3888</t>
  </si>
  <si>
    <t>(907) 862-5984</t>
  </si>
  <si>
    <t>Jammer</t>
  </si>
  <si>
    <t>Subaru</t>
  </si>
  <si>
    <t>WRX</t>
  </si>
  <si>
    <t>SZM-008</t>
  </si>
  <si>
    <t>SZM-009</t>
  </si>
  <si>
    <t>rcdock@gci.net</t>
  </si>
  <si>
    <t>(907) 244-1996</t>
  </si>
  <si>
    <t>SZM-010</t>
  </si>
  <si>
    <t>Kevin Cose</t>
  </si>
  <si>
    <t>kcose@gci.net</t>
  </si>
  <si>
    <t>SZM-011</t>
  </si>
  <si>
    <t>crhzx3@hotmail.com</t>
  </si>
  <si>
    <t>6930 E. 11th Ave</t>
  </si>
  <si>
    <t>(907) 440-2280</t>
  </si>
  <si>
    <t>Mitsubishi</t>
  </si>
  <si>
    <t>Evolution MR</t>
  </si>
  <si>
    <t>SZM-012</t>
  </si>
  <si>
    <t>minimaul@htomail.com</t>
  </si>
  <si>
    <t>813 W 75th Ave #1</t>
  </si>
  <si>
    <t>(907) 229-4597</t>
  </si>
  <si>
    <t>SZM-013</t>
  </si>
  <si>
    <t>milenkovicmatt74@msn.com</t>
  </si>
  <si>
    <t>8397 Duben Ave</t>
  </si>
  <si>
    <t>(907) 375-9091</t>
  </si>
  <si>
    <t>(907) 632-5610</t>
  </si>
  <si>
    <t>SZM-014</t>
  </si>
  <si>
    <t>SZM-015</t>
  </si>
  <si>
    <t>Ted Rockwell</t>
  </si>
  <si>
    <t>zaphod4181@gmail.com</t>
  </si>
  <si>
    <t>PO Box  4181</t>
  </si>
  <si>
    <t>Palmer</t>
  </si>
  <si>
    <t>(907) 745-1884</t>
  </si>
  <si>
    <t>(907) 841-6635</t>
  </si>
  <si>
    <t>Rocky</t>
  </si>
  <si>
    <t>VW</t>
  </si>
  <si>
    <t>GTI</t>
  </si>
  <si>
    <t>SZM-016</t>
  </si>
  <si>
    <t>Todd Rohr</t>
  </si>
  <si>
    <t>toddvon@hotmail.com</t>
  </si>
  <si>
    <t>3115 Pleasant Dr.</t>
  </si>
  <si>
    <t>(907) 360-7787</t>
  </si>
  <si>
    <t xml:space="preserve">Drifter </t>
  </si>
  <si>
    <t>Nissan</t>
  </si>
  <si>
    <t>SZM-017</t>
  </si>
  <si>
    <t>ralph@swanhr.com</t>
  </si>
  <si>
    <t xml:space="preserve">511 Kayak Dr. </t>
  </si>
  <si>
    <t>(907) 891-0139</t>
  </si>
  <si>
    <t>(907) 440-2795</t>
  </si>
  <si>
    <t>Legacy</t>
  </si>
  <si>
    <t>SZM-018</t>
  </si>
  <si>
    <t>jeff@hickmans.org</t>
  </si>
  <si>
    <t>2523 Elevsis Cir.</t>
  </si>
  <si>
    <t>(907) 227-6576</t>
  </si>
  <si>
    <t>BMW</t>
  </si>
  <si>
    <t>M3</t>
  </si>
  <si>
    <t>SZM-019</t>
  </si>
  <si>
    <t>Will DeRivera</t>
  </si>
  <si>
    <t>wpd_tiger@yahoo.com</t>
  </si>
  <si>
    <t>5421 Windflower Cir. #a</t>
  </si>
  <si>
    <t>(907) 929-9976</t>
  </si>
  <si>
    <t>SZM-020</t>
  </si>
  <si>
    <t>Darin Minkler</t>
  </si>
  <si>
    <t>aktowman@gmail.com</t>
  </si>
  <si>
    <t>PO box 3288</t>
  </si>
  <si>
    <t>(907) 355-0626</t>
  </si>
  <si>
    <t xml:space="preserve">Ford </t>
  </si>
  <si>
    <t>Cobra</t>
  </si>
  <si>
    <t>SZM-021</t>
  </si>
  <si>
    <t>Speter Mathew</t>
  </si>
  <si>
    <t>thespeter@hotmail.com</t>
  </si>
  <si>
    <t>1420 Atkinson Dr.</t>
  </si>
  <si>
    <t>(907) 223-8087</t>
  </si>
  <si>
    <t>SZM-022</t>
  </si>
  <si>
    <t>ak_dentdude@yahoo.com</t>
  </si>
  <si>
    <t>2304 Lincoln Ave</t>
  </si>
  <si>
    <t>(907) 350-8095</t>
  </si>
  <si>
    <t>GMC</t>
  </si>
  <si>
    <t>Syclone</t>
  </si>
  <si>
    <t>SZM-023</t>
  </si>
  <si>
    <t>mafalcon@alaska.net</t>
  </si>
  <si>
    <t>1841 Otter St.</t>
  </si>
  <si>
    <t>(907) 333-6192</t>
  </si>
  <si>
    <t>(907) 240-0933</t>
  </si>
  <si>
    <t>GTR</t>
  </si>
  <si>
    <t>SZM-024</t>
  </si>
  <si>
    <t>Julie Latuska</t>
  </si>
  <si>
    <t>AK8T8Vettlady@hotmail.com</t>
  </si>
  <si>
    <t>PO Box 202033</t>
  </si>
  <si>
    <t>(907) 278-7625</t>
  </si>
  <si>
    <t>(360) 540-1368</t>
  </si>
  <si>
    <t>SZM-025</t>
  </si>
  <si>
    <t>David T. Peters</t>
  </si>
  <si>
    <t>dvdtpeter@hotmail.com</t>
  </si>
  <si>
    <t>9340 Honey Bear Ln.</t>
  </si>
  <si>
    <t>(907) 336-0041</t>
  </si>
  <si>
    <t>SZM-026</t>
  </si>
  <si>
    <t>jtbeers@gmail.com</t>
  </si>
  <si>
    <t>843 W 11th Ave #408</t>
  </si>
  <si>
    <t>(412) 841-3419</t>
  </si>
  <si>
    <t>SZM-027</t>
  </si>
  <si>
    <t>igobyu@msn.com</t>
  </si>
  <si>
    <t>4134 Scenic View Dr.</t>
  </si>
  <si>
    <t>(907) 891-0008</t>
  </si>
  <si>
    <t>(907) 230-4829</t>
  </si>
  <si>
    <t>S</t>
  </si>
  <si>
    <t>SZM-028</t>
  </si>
  <si>
    <t>(907) 230-2039</t>
  </si>
  <si>
    <t>RS</t>
  </si>
  <si>
    <t>SZM-029</t>
  </si>
  <si>
    <t>Nathan Lovel</t>
  </si>
  <si>
    <t>nathanlovel@gmail.com</t>
  </si>
  <si>
    <t>(907) 982-9081</t>
  </si>
  <si>
    <t>SZM-030</t>
  </si>
  <si>
    <t>Lee Metcalf</t>
  </si>
  <si>
    <t>lee.metcalf@gci.net</t>
  </si>
  <si>
    <t>3705 Arctic Blvd #2734</t>
  </si>
  <si>
    <t>(907) 230-7807</t>
  </si>
  <si>
    <t>SZM-031</t>
  </si>
  <si>
    <t>Jay VonNoa</t>
  </si>
  <si>
    <t>geralynn_vonnoaker@yahoo.com</t>
  </si>
  <si>
    <t>4177 Fairchild Ave. Unit C</t>
  </si>
  <si>
    <t>Elmendorf</t>
  </si>
  <si>
    <t>(850) 499-0110</t>
  </si>
  <si>
    <t>C3/C4</t>
  </si>
  <si>
    <t>SZM-032</t>
  </si>
  <si>
    <t>lilpnoyko@hotmail.com</t>
  </si>
  <si>
    <t>6110 E 12th Ave 7B</t>
  </si>
  <si>
    <t>(907) 230-0183</t>
  </si>
  <si>
    <t>STI</t>
  </si>
  <si>
    <t>SZM-033</t>
  </si>
  <si>
    <t>Jeremy Swartwood</t>
  </si>
  <si>
    <t>Jeremy.Swartwood@gmail.com</t>
  </si>
  <si>
    <t>8770 Littlebrook Cir</t>
  </si>
  <si>
    <t>(907) 229-2386</t>
  </si>
  <si>
    <t>Impreza STI</t>
  </si>
  <si>
    <t>SZM-034</t>
  </si>
  <si>
    <t>Matthew Iskra</t>
  </si>
  <si>
    <t>matthew.iskra@gmail.com</t>
  </si>
  <si>
    <t>11144 Kaskanak Dr.</t>
  </si>
  <si>
    <t>(907) 230-1847</t>
  </si>
  <si>
    <t>SZM-035</t>
  </si>
  <si>
    <t>Khalil Lord</t>
  </si>
  <si>
    <t>klilord@hotmail.com</t>
  </si>
  <si>
    <t>4710 Sportsman</t>
  </si>
  <si>
    <t>(907) 274-4504</t>
  </si>
  <si>
    <t>SZM-036</t>
  </si>
  <si>
    <t>Evan Budd</t>
  </si>
  <si>
    <t>edbudd@gci.net</t>
  </si>
  <si>
    <t>5501 E 99th</t>
  </si>
  <si>
    <t>(907) 350-7218</t>
  </si>
  <si>
    <t>SZM-037</t>
  </si>
  <si>
    <t>T.J. Lowe</t>
  </si>
  <si>
    <t>kedoctorj@gmail.com</t>
  </si>
  <si>
    <t>1516 Charter Cir #G</t>
  </si>
  <si>
    <t>(352) 286-3956</t>
  </si>
  <si>
    <t>SZM-038</t>
  </si>
  <si>
    <t>Lissa Budrow</t>
  </si>
  <si>
    <t>lissabudrow@gmail.com</t>
  </si>
  <si>
    <t>4201 Westwood Dr</t>
  </si>
  <si>
    <t>(907) 248-4630</t>
  </si>
  <si>
    <t>(907) 242-1921</t>
  </si>
  <si>
    <t>SZM-039</t>
  </si>
  <si>
    <t>Michael Brady</t>
  </si>
  <si>
    <t>mbrady@gci.net</t>
  </si>
  <si>
    <t>SZM-040</t>
  </si>
  <si>
    <t>Doyle Miller</t>
  </si>
  <si>
    <t>doyle.miller@gmail.com</t>
  </si>
  <si>
    <t>1400 Shore Dr</t>
  </si>
  <si>
    <t>(907) 223-6711</t>
  </si>
  <si>
    <t>SZM-041</t>
  </si>
  <si>
    <t>Joseph M Ingalls</t>
  </si>
  <si>
    <t>snowdaddy3883@yahoo.com</t>
  </si>
  <si>
    <t>16760 Eagle River Rd</t>
  </si>
  <si>
    <t>(907) 854-9086</t>
  </si>
  <si>
    <t>SZM-042</t>
  </si>
  <si>
    <t>Mary E Ingalls</t>
  </si>
  <si>
    <t>alaskangirl1ER@aol.com</t>
  </si>
  <si>
    <t>(907) 854-9087</t>
  </si>
  <si>
    <t>SZM-043</t>
  </si>
  <si>
    <t>Mike Holtzclaw</t>
  </si>
  <si>
    <t>qcfloor@alaska.net</t>
  </si>
  <si>
    <t>511 Lane St</t>
  </si>
  <si>
    <t>(907) 337-1825</t>
  </si>
  <si>
    <t>(907) 229-3943</t>
  </si>
  <si>
    <t>SZM-044</t>
  </si>
  <si>
    <t>Teri Holtzclaw</t>
  </si>
  <si>
    <t>arcticporsche@yahoo.com</t>
  </si>
  <si>
    <t>(907) 317-3251</t>
  </si>
  <si>
    <t>SZM-045</t>
  </si>
  <si>
    <t>Vernon C Vouga</t>
  </si>
  <si>
    <t>dbhntaichckn@yahoo.com</t>
  </si>
  <si>
    <t>4176 Fairchild Ave Unit C</t>
  </si>
  <si>
    <t>(907) 444-6424</t>
  </si>
  <si>
    <t>SZM-046</t>
  </si>
  <si>
    <t>wolfwisdom64@gci.net</t>
  </si>
  <si>
    <t>18839 Second Street</t>
  </si>
  <si>
    <t>(907) 301-3052</t>
  </si>
  <si>
    <t>SZM-047</t>
  </si>
  <si>
    <t>Jake Engstrom</t>
  </si>
  <si>
    <t>urabuswrx@hotmail.com</t>
  </si>
  <si>
    <t>P.O. Box 91823</t>
  </si>
  <si>
    <t>(907) 227-1197</t>
  </si>
  <si>
    <t>The Stig</t>
  </si>
  <si>
    <t>SZM-048</t>
  </si>
  <si>
    <t>nomadgene@yahoo.com</t>
  </si>
  <si>
    <t>5351 Whispering Spruce Dr</t>
  </si>
  <si>
    <t>(907) 764-9117</t>
  </si>
  <si>
    <t>SZM-049</t>
  </si>
  <si>
    <t>Ken Bethe</t>
  </si>
  <si>
    <t>kbeefy1@gmail.com</t>
  </si>
  <si>
    <t>827 W 73rd</t>
  </si>
  <si>
    <t>(907) 240-8561</t>
  </si>
  <si>
    <t>SZM-050</t>
  </si>
  <si>
    <t>Chris Lansang</t>
  </si>
  <si>
    <t>cslansang@gmail.com</t>
  </si>
  <si>
    <t>2330 Sentry Dr #904</t>
  </si>
  <si>
    <t>(907) 230-3879</t>
  </si>
  <si>
    <t>SZM-051</t>
  </si>
  <si>
    <t>SZM-052</t>
  </si>
  <si>
    <t>SZM-053</t>
  </si>
  <si>
    <t>SZM-054</t>
  </si>
  <si>
    <t>Corvette Z06</t>
  </si>
  <si>
    <t>Corvette ZR-1</t>
  </si>
  <si>
    <t>240SX</t>
  </si>
  <si>
    <t>SZM Membership</t>
  </si>
  <si>
    <t>13B</t>
  </si>
  <si>
    <t>Levy, Michael</t>
  </si>
  <si>
    <t>Frazier, Hope</t>
  </si>
  <si>
    <t>Huelin, Tony</t>
  </si>
  <si>
    <t>Joy, Sean</t>
  </si>
  <si>
    <t>Engstrom, Jake</t>
  </si>
  <si>
    <t>Laugveir, Michael</t>
  </si>
  <si>
    <t>Augustine, Jacki</t>
  </si>
  <si>
    <t>Pickney, Rasheed</t>
  </si>
  <si>
    <t>Rees, Steve</t>
  </si>
  <si>
    <t>Lord, Khnlil</t>
  </si>
  <si>
    <t>Miller, Sean</t>
  </si>
  <si>
    <t>Augustine, Gene</t>
  </si>
  <si>
    <t>Johnson, Rodney</t>
  </si>
  <si>
    <t>Ingalls, Joe</t>
  </si>
  <si>
    <t>Minkler, Darin</t>
  </si>
  <si>
    <t>Albanil, William</t>
  </si>
  <si>
    <t>Roeder, Gary</t>
  </si>
  <si>
    <t>Budd, Evan</t>
  </si>
  <si>
    <t>Kent, John</t>
  </si>
  <si>
    <t>Humes, Nicholas</t>
  </si>
  <si>
    <t>Campbell, Brandon</t>
  </si>
  <si>
    <t>Burks, Cory</t>
  </si>
  <si>
    <t>Lehman, George</t>
  </si>
  <si>
    <t>Leturno, Les</t>
  </si>
  <si>
    <t>Bruce, Mark</t>
  </si>
  <si>
    <t>Simpson, Dolan</t>
  </si>
  <si>
    <t>O'Malley, James</t>
  </si>
  <si>
    <t xml:space="preserve">Dayley, Rob </t>
  </si>
  <si>
    <t>Albanil, Raechel</t>
  </si>
  <si>
    <t>DeRivera, Will</t>
  </si>
  <si>
    <t>Roeder, Alex</t>
  </si>
  <si>
    <t>Last, First</t>
  </si>
  <si>
    <t>First Last</t>
  </si>
  <si>
    <t>w</t>
  </si>
  <si>
    <t>Derek Adolf</t>
  </si>
  <si>
    <t>jilly16v@yahoo.com</t>
  </si>
  <si>
    <t>s</t>
  </si>
  <si>
    <t>Jeffery Adolf</t>
  </si>
  <si>
    <t>Raechel Albanil</t>
  </si>
  <si>
    <t>William Albanil</t>
  </si>
  <si>
    <t>CJ Benard</t>
  </si>
  <si>
    <t>Jamie Benard</t>
  </si>
  <si>
    <t>Sam Blakeley</t>
  </si>
  <si>
    <t>Dwight Bowden</t>
  </si>
  <si>
    <t>Mark Bruce</t>
  </si>
  <si>
    <t>Cory Burks</t>
  </si>
  <si>
    <t>Brandon Campbell</t>
  </si>
  <si>
    <t>Henry Crankshaw</t>
  </si>
  <si>
    <t>Rob Dayley</t>
  </si>
  <si>
    <t>Sarah Dodds</t>
  </si>
  <si>
    <t>Hope Frazier</t>
  </si>
  <si>
    <t>Ryan Gutherie</t>
  </si>
  <si>
    <t>Clint Hodges</t>
  </si>
  <si>
    <t>Tony Huelin</t>
  </si>
  <si>
    <t>Nicholas Humes</t>
  </si>
  <si>
    <t>Joe Ingalls</t>
  </si>
  <si>
    <t>Butch Johnson</t>
  </si>
  <si>
    <t>Rodney Johnson</t>
  </si>
  <si>
    <t>Sean Joy</t>
  </si>
  <si>
    <t>John Kent</t>
  </si>
  <si>
    <t>Ryan Langlois</t>
  </si>
  <si>
    <t>Michael Laugvier</t>
  </si>
  <si>
    <t>George Lehman</t>
  </si>
  <si>
    <t>Les Leturno</t>
  </si>
  <si>
    <t>Michael Levy</t>
  </si>
  <si>
    <t>Brandon Lindley</t>
  </si>
  <si>
    <t>Hhnlil Lord</t>
  </si>
  <si>
    <t>Sean Miller</t>
  </si>
  <si>
    <t>Garrett Moore</t>
  </si>
  <si>
    <t>Ben Nelson</t>
  </si>
  <si>
    <t>James O'Malley</t>
  </si>
  <si>
    <t>Craig Pester</t>
  </si>
  <si>
    <t>Rasheed Pickney</t>
  </si>
  <si>
    <t>Steve Rees</t>
  </si>
  <si>
    <t>Alex Roeder</t>
  </si>
  <si>
    <t>Gary Roeder</t>
  </si>
  <si>
    <t>Dolan Simpson</t>
  </si>
  <si>
    <t>Rustin Smith</t>
  </si>
  <si>
    <t>Justin Tilley</t>
  </si>
  <si>
    <t>Steven Tyler</t>
  </si>
  <si>
    <t>Pedro Valdez</t>
  </si>
  <si>
    <t>Valdez, Pedro</t>
  </si>
  <si>
    <t>Vernon Vouga</t>
  </si>
  <si>
    <t>Doug Wilson</t>
  </si>
  <si>
    <t>Chris Woodward</t>
  </si>
  <si>
    <t>Eric Vogt</t>
  </si>
  <si>
    <t>Marcus Oder</t>
  </si>
  <si>
    <t>Run 8</t>
  </si>
  <si>
    <t>Run 10</t>
  </si>
  <si>
    <t>Run 9</t>
  </si>
  <si>
    <t>Vogt, Eric</t>
  </si>
  <si>
    <t>Oder, Marcus</t>
  </si>
  <si>
    <t>Bigs, Al</t>
  </si>
  <si>
    <t>Al Bigs</t>
  </si>
  <si>
    <t>Camo, Ervin</t>
  </si>
  <si>
    <t>Ervin Camo</t>
  </si>
  <si>
    <t>Duclos, David</t>
  </si>
  <si>
    <t>David Duclos</t>
  </si>
  <si>
    <t>Galvas, Nathan</t>
  </si>
  <si>
    <t>Nathan Galvas</t>
  </si>
  <si>
    <t>Horwath, Nathan</t>
  </si>
  <si>
    <t>Nathan Horwath</t>
  </si>
  <si>
    <t>Roselle, Nadine</t>
  </si>
  <si>
    <t>Nadine Roselle</t>
  </si>
  <si>
    <t>Swartwood, Jeremy</t>
  </si>
  <si>
    <t>STF</t>
  </si>
  <si>
    <t>Street Touring F</t>
  </si>
  <si>
    <t>Street Touring C</t>
  </si>
  <si>
    <t>SSP</t>
  </si>
  <si>
    <t>KM</t>
  </si>
  <si>
    <t>K Modified</t>
  </si>
  <si>
    <t>JA</t>
  </si>
  <si>
    <t>Formula A</t>
  </si>
  <si>
    <t>JB</t>
  </si>
  <si>
    <t>Formula B</t>
  </si>
  <si>
    <t>JC</t>
  </si>
  <si>
    <t>Formula C</t>
  </si>
  <si>
    <t>No Class Listed</t>
  </si>
  <si>
    <t>SSR</t>
  </si>
  <si>
    <t>Run Group 1</t>
  </si>
  <si>
    <t>Run Group 2</t>
  </si>
  <si>
    <t>Run Group 3</t>
  </si>
  <si>
    <t>Run Group 4</t>
  </si>
  <si>
    <t>Yr / Make / Model</t>
  </si>
  <si>
    <t>Novice</t>
  </si>
  <si>
    <t>Ladies</t>
  </si>
  <si>
    <t>Ladies Class</t>
  </si>
  <si>
    <t>Novice Class</t>
  </si>
  <si>
    <t>PAX Adjusted Time</t>
  </si>
  <si>
    <t>Raw Rank</t>
  </si>
  <si>
    <t>PAX Rank</t>
  </si>
  <si>
    <t>Series Points</t>
  </si>
  <si>
    <t>Novice Rank</t>
  </si>
  <si>
    <t>Ladies Rank</t>
  </si>
  <si>
    <t>Club Initials</t>
  </si>
  <si>
    <t>Car No.</t>
  </si>
  <si>
    <t xml:space="preserve"> Best Raw Time</t>
  </si>
  <si>
    <t>Split</t>
  </si>
  <si>
    <t>Worst Raw Time</t>
  </si>
  <si>
    <t>HCS</t>
  </si>
  <si>
    <t>STP</t>
  </si>
  <si>
    <t>HCR</t>
  </si>
  <si>
    <t>CAM-C</t>
  </si>
  <si>
    <t>CAM-T</t>
  </si>
  <si>
    <t>CAM-S</t>
  </si>
  <si>
    <t>2016 PAX</t>
  </si>
  <si>
    <t>as</t>
  </si>
  <si>
    <t>PCA Bartlett</t>
  </si>
  <si>
    <t>James Baker</t>
  </si>
  <si>
    <t>Ford Mustang</t>
  </si>
  <si>
    <t>2006 Ford Mustang</t>
  </si>
  <si>
    <t>stp</t>
  </si>
  <si>
    <t>Ryan Howard</t>
  </si>
  <si>
    <t>1991 Honda</t>
  </si>
  <si>
    <t>smf</t>
  </si>
  <si>
    <t>Josh Good</t>
  </si>
  <si>
    <t>Ford Focus</t>
  </si>
  <si>
    <t>bs</t>
  </si>
  <si>
    <t>subaru BRZ</t>
  </si>
  <si>
    <t>cs</t>
  </si>
  <si>
    <t>Levi Betz</t>
  </si>
  <si>
    <t>VW superbeetle</t>
  </si>
  <si>
    <t>hcs</t>
  </si>
  <si>
    <t>Jim Criner</t>
  </si>
  <si>
    <t>Chev vette</t>
  </si>
  <si>
    <t>cam-s</t>
  </si>
  <si>
    <t>Jen Benson</t>
  </si>
  <si>
    <t>Mini</t>
  </si>
  <si>
    <t>Wally Tetlow</t>
  </si>
  <si>
    <t>Audi TTS</t>
  </si>
  <si>
    <t>ss</t>
  </si>
  <si>
    <t>Nick Vickery</t>
  </si>
  <si>
    <t>Subaru Impreza</t>
  </si>
  <si>
    <t>sm</t>
  </si>
  <si>
    <t>Benjamin Dang</t>
  </si>
  <si>
    <t>stf</t>
  </si>
  <si>
    <t>Ken Martens</t>
  </si>
  <si>
    <t>Chev Vette</t>
  </si>
  <si>
    <t>Chad Barnes</t>
  </si>
  <si>
    <t>str</t>
  </si>
  <si>
    <t>Tyler Johnson</t>
  </si>
  <si>
    <t>fs</t>
  </si>
  <si>
    <t>John Wahl</t>
  </si>
  <si>
    <t>Mazda MX 5</t>
  </si>
  <si>
    <t>Ross Brooks</t>
  </si>
  <si>
    <t>Chevy Camero</t>
  </si>
  <si>
    <t>Austin Betz</t>
  </si>
  <si>
    <t>Mini Rover</t>
  </si>
  <si>
    <t>Terrance Pearson</t>
  </si>
  <si>
    <t>Porsche Cayman</t>
  </si>
  <si>
    <t>asp</t>
  </si>
  <si>
    <t>Jim Ellis</t>
  </si>
  <si>
    <t>Porsche 911</t>
  </si>
  <si>
    <t>Justin Morrill</t>
  </si>
  <si>
    <t>stu</t>
  </si>
  <si>
    <t>Kyle Johnson</t>
  </si>
  <si>
    <t>Ford Fiesta</t>
  </si>
  <si>
    <t>David Rein</t>
  </si>
  <si>
    <t>ds</t>
  </si>
  <si>
    <t>Pat Preis</t>
  </si>
  <si>
    <t>Toyota</t>
  </si>
  <si>
    <t>es</t>
  </si>
  <si>
    <t>Doug Boyce</t>
  </si>
  <si>
    <t>Nissan GTR</t>
  </si>
  <si>
    <t xml:space="preserve">2017 Alaska Autocross Series Race </t>
  </si>
  <si>
    <t>O/C</t>
  </si>
  <si>
    <t>VJ Maisonet</t>
  </si>
  <si>
    <t>DNS</t>
  </si>
  <si>
    <t>Mazda 3</t>
  </si>
  <si>
    <t>Mazda MXS</t>
  </si>
  <si>
    <t>hs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</si>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</sst>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3"/>
      <name val="Arial"/>
      <family val="2"/>
    </font>
    <font>
      <sz val="10"/>
      <color indexed="13"/>
      <name val="Arial"/>
      <family val="2"/>
    </font>
    <font>
      <sz val="12"/>
      <color rgb="FFFFFF00"/>
      <name val="Arial"/>
      <family val="2"/>
    </font>
    <font>
      <sz val="10"/>
      <color rgb="FFFFFF00"/>
      <name val="Arial"/>
      <family val="2"/>
    </font>
    <font>
      <sz val="11"/>
      <color indexed="13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indexed="12"/>
      <name val="Arial"/>
      <family val="2"/>
    </font>
    <font>
      <b/>
      <sz val="10"/>
      <color theme="4" tint="-0.249977111117893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0"/>
      <name val="Webdings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761A0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Border="1" applyProtection="1">
      <protection locked="0"/>
    </xf>
    <xf numFmtId="1" fontId="0" fillId="0" borderId="0" xfId="0" applyNumberFormat="1" applyProtection="1">
      <protection locked="0"/>
    </xf>
    <xf numFmtId="165" fontId="0" fillId="0" borderId="0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Alignment="1">
      <alignment horizontal="center" vertical="center"/>
    </xf>
    <xf numFmtId="0" fontId="0" fillId="0" borderId="18" xfId="0" applyBorder="1" applyProtection="1"/>
    <xf numFmtId="0" fontId="0" fillId="0" borderId="19" xfId="0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19" xfId="0" applyBorder="1" applyProtection="1"/>
    <xf numFmtId="0" fontId="0" fillId="3" borderId="17" xfId="0" applyFill="1" applyBorder="1" applyAlignment="1" applyProtection="1">
      <alignment horizontal="center" vertical="center"/>
    </xf>
    <xf numFmtId="164" fontId="0" fillId="3" borderId="17" xfId="0" applyNumberFormat="1" applyFill="1" applyBorder="1" applyAlignment="1" applyProtection="1">
      <alignment horizontal="center" vertical="center"/>
    </xf>
    <xf numFmtId="0" fontId="0" fillId="3" borderId="17" xfId="0" applyFill="1" applyBorder="1" applyProtection="1"/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9" fillId="0" borderId="0" xfId="1" applyFill="1" applyBorder="1" applyAlignment="1" applyProtection="1">
      <alignment horizontal="center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15" fillId="0" borderId="0" xfId="0" applyFont="1" applyProtection="1"/>
    <xf numFmtId="0" fontId="14" fillId="0" borderId="0" xfId="0" applyFo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5" borderId="1" xfId="0" applyFont="1" applyFill="1" applyBorder="1" applyProtection="1">
      <protection locked="0"/>
    </xf>
    <xf numFmtId="0" fontId="0" fillId="5" borderId="5" xfId="0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left" vertical="center"/>
    </xf>
    <xf numFmtId="0" fontId="2" fillId="4" borderId="23" xfId="0" applyFont="1" applyFill="1" applyBorder="1" applyAlignment="1" applyProtection="1">
      <alignment horizontal="left" vertical="center"/>
    </xf>
    <xf numFmtId="0" fontId="2" fillId="4" borderId="23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</xf>
    <xf numFmtId="0" fontId="0" fillId="0" borderId="20" xfId="0" applyBorder="1" applyProtection="1"/>
    <xf numFmtId="0" fontId="0" fillId="0" borderId="2" xfId="0" applyBorder="1" applyProtection="1"/>
    <xf numFmtId="0" fontId="2" fillId="0" borderId="2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19" xfId="0" applyBorder="1" applyAlignment="1" applyProtection="1">
      <alignment horizontal="right" vertical="center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1" fontId="0" fillId="0" borderId="19" xfId="0" applyNumberFormat="1" applyBorder="1" applyAlignment="1" applyProtection="1">
      <alignment horizontal="center" vertical="center"/>
    </xf>
    <xf numFmtId="1" fontId="0" fillId="0" borderId="3" xfId="0" applyNumberFormat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0" fillId="3" borderId="17" xfId="0" applyNumberForma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8" fillId="0" borderId="19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vertical="center"/>
    </xf>
    <xf numFmtId="164" fontId="8" fillId="0" borderId="3" xfId="0" applyNumberFormat="1" applyFont="1" applyBorder="1" applyAlignment="1" applyProtection="1">
      <alignment horizontal="center" vertical="center"/>
    </xf>
    <xf numFmtId="1" fontId="8" fillId="0" borderId="3" xfId="0" applyNumberFormat="1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164" fontId="16" fillId="0" borderId="0" xfId="2" applyNumberFormat="1" applyFont="1" applyBorder="1" applyAlignment="1">
      <alignment horizontal="center" vertical="center"/>
    </xf>
    <xf numFmtId="0" fontId="0" fillId="0" borderId="0" xfId="0" applyFont="1" applyFill="1" applyBorder="1" applyProtection="1"/>
    <xf numFmtId="0" fontId="0" fillId="0" borderId="0" xfId="0" applyFill="1" applyBorder="1" applyProtection="1"/>
    <xf numFmtId="0" fontId="16" fillId="6" borderId="18" xfId="2" applyFont="1" applyFill="1" applyBorder="1" applyAlignment="1">
      <alignment vertical="center"/>
    </xf>
    <xf numFmtId="0" fontId="16" fillId="6" borderId="8" xfId="2" applyFont="1" applyFill="1" applyBorder="1" applyAlignment="1">
      <alignment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5" borderId="5" xfId="0" applyFill="1" applyBorder="1" applyProtection="1">
      <protection locked="0"/>
    </xf>
    <xf numFmtId="49" fontId="17" fillId="2" borderId="9" xfId="0" applyNumberFormat="1" applyFont="1" applyFill="1" applyBorder="1" applyAlignment="1" applyProtection="1">
      <alignment horizontal="center" vertical="center"/>
      <protection locked="0"/>
    </xf>
    <xf numFmtId="49" fontId="17" fillId="2" borderId="6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</xf>
    <xf numFmtId="14" fontId="4" fillId="3" borderId="17" xfId="0" applyNumberFormat="1" applyFont="1" applyFill="1" applyBorder="1" applyAlignment="1" applyProtection="1">
      <alignment horizontal="right" vertical="center"/>
      <protection locked="0"/>
    </xf>
    <xf numFmtId="0" fontId="0" fillId="3" borderId="25" xfId="0" applyFill="1" applyBorder="1" applyProtection="1"/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</xf>
    <xf numFmtId="1" fontId="0" fillId="0" borderId="5" xfId="0" applyNumberFormat="1" applyBorder="1" applyAlignment="1" applyProtection="1">
      <alignment horizontal="center" vertical="center"/>
    </xf>
    <xf numFmtId="0" fontId="2" fillId="5" borderId="29" xfId="0" applyFont="1" applyFill="1" applyBorder="1" applyProtection="1">
      <protection locked="0"/>
    </xf>
    <xf numFmtId="0" fontId="0" fillId="5" borderId="30" xfId="0" applyFill="1" applyBorder="1" applyAlignment="1" applyProtection="1">
      <alignment horizontal="left" vertical="center" indent="1"/>
    </xf>
    <xf numFmtId="0" fontId="2" fillId="2" borderId="29" xfId="0" applyFon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49" fontId="17" fillId="2" borderId="11" xfId="0" applyNumberFormat="1" applyFont="1" applyFill="1" applyBorder="1" applyAlignment="1" applyProtection="1">
      <alignment horizontal="center" vertical="center"/>
      <protection locked="0"/>
    </xf>
    <xf numFmtId="49" fontId="17" fillId="2" borderId="13" xfId="0" applyNumberFormat="1" applyFont="1" applyFill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  <protection locked="0"/>
    </xf>
    <xf numFmtId="49" fontId="17" fillId="3" borderId="17" xfId="0" applyNumberFormat="1" applyFont="1" applyFill="1" applyBorder="1" applyAlignment="1" applyProtection="1">
      <alignment horizontal="center" vertical="center"/>
    </xf>
    <xf numFmtId="49" fontId="17" fillId="3" borderId="25" xfId="0" applyNumberFormat="1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2" fillId="6" borderId="21" xfId="0" applyFont="1" applyFill="1" applyBorder="1" applyAlignment="1" applyProtection="1">
      <alignment vertical="center"/>
    </xf>
    <xf numFmtId="164" fontId="4" fillId="3" borderId="5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164" fontId="4" fillId="3" borderId="24" xfId="0" applyNumberFormat="1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1" fontId="4" fillId="3" borderId="5" xfId="0" applyNumberFormat="1" applyFont="1" applyFill="1" applyBorder="1" applyAlignment="1" applyProtection="1">
      <alignment horizontal="center" vertical="center"/>
    </xf>
    <xf numFmtId="164" fontId="4" fillId="3" borderId="5" xfId="0" applyNumberFormat="1" applyFont="1" applyFill="1" applyBorder="1" applyAlignment="1" applyProtection="1">
      <alignment horizontal="center" vertical="center" wrapText="1"/>
    </xf>
    <xf numFmtId="1" fontId="6" fillId="3" borderId="5" xfId="0" applyNumberFormat="1" applyFont="1" applyFill="1" applyBorder="1" applyAlignment="1" applyProtection="1">
      <alignment horizontal="center" vertical="center" wrapText="1"/>
    </xf>
    <xf numFmtId="164" fontId="4" fillId="3" borderId="30" xfId="0" applyNumberFormat="1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164" fontId="6" fillId="3" borderId="5" xfId="0" applyNumberFormat="1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7">
    <dxf>
      <font>
        <color rgb="FFFFFF00"/>
      </font>
      <fill>
        <patternFill>
          <bgColor rgb="FF00206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761A08"/>
      <color rgb="FFCCFFCC"/>
      <color rgb="FF7A1B08"/>
      <color rgb="FF9623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2010 Pax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atthew.iskra@gmail.com" TargetMode="External"/><Relationship Id="rId18" Type="http://schemas.openxmlformats.org/officeDocument/2006/relationships/hyperlink" Target="mailto:zaphod4181@gmail.com" TargetMode="External"/><Relationship Id="rId26" Type="http://schemas.openxmlformats.org/officeDocument/2006/relationships/hyperlink" Target="mailto:edbudd@gci.net" TargetMode="External"/><Relationship Id="rId39" Type="http://schemas.openxmlformats.org/officeDocument/2006/relationships/hyperlink" Target="mailto:alaskangirl1ER@aol.com" TargetMode="External"/><Relationship Id="rId3" Type="http://schemas.openxmlformats.org/officeDocument/2006/relationships/hyperlink" Target="mailto:j_g_augustine@hotmail.com" TargetMode="External"/><Relationship Id="rId21" Type="http://schemas.openxmlformats.org/officeDocument/2006/relationships/hyperlink" Target="mailto:igobyu@msn.com" TargetMode="External"/><Relationship Id="rId34" Type="http://schemas.openxmlformats.org/officeDocument/2006/relationships/hyperlink" Target="mailto:lee.metcalf@gci.net" TargetMode="External"/><Relationship Id="rId42" Type="http://schemas.openxmlformats.org/officeDocument/2006/relationships/hyperlink" Target="mailto:dbhntaichckn@yahoo.com" TargetMode="External"/><Relationship Id="rId47" Type="http://schemas.openxmlformats.org/officeDocument/2006/relationships/hyperlink" Target="mailto:cslansang@gmail.com" TargetMode="External"/><Relationship Id="rId50" Type="http://schemas.openxmlformats.org/officeDocument/2006/relationships/queryTable" Target="../queryTables/queryTable1.xml"/><Relationship Id="rId7" Type="http://schemas.openxmlformats.org/officeDocument/2006/relationships/hyperlink" Target="mailto:ralph@swanhr.com" TargetMode="External"/><Relationship Id="rId12" Type="http://schemas.openxmlformats.org/officeDocument/2006/relationships/hyperlink" Target="mailto:dvdtpeter@hotmail.com" TargetMode="External"/><Relationship Id="rId17" Type="http://schemas.openxmlformats.org/officeDocument/2006/relationships/hyperlink" Target="mailto:milenkovicmatt74@msn.com" TargetMode="External"/><Relationship Id="rId25" Type="http://schemas.openxmlformats.org/officeDocument/2006/relationships/hyperlink" Target="mailto:nathanlovel@gmail.com" TargetMode="External"/><Relationship Id="rId33" Type="http://schemas.openxmlformats.org/officeDocument/2006/relationships/hyperlink" Target="mailto:jtbeers@gmail.com" TargetMode="External"/><Relationship Id="rId38" Type="http://schemas.openxmlformats.org/officeDocument/2006/relationships/hyperlink" Target="mailto:snowdaddy3883@yahoo.com" TargetMode="External"/><Relationship Id="rId46" Type="http://schemas.openxmlformats.org/officeDocument/2006/relationships/hyperlink" Target="mailto:kbeefy1@gmail.com" TargetMode="External"/><Relationship Id="rId2" Type="http://schemas.openxmlformats.org/officeDocument/2006/relationships/hyperlink" Target="mailto:z06jacki@gmail.com" TargetMode="External"/><Relationship Id="rId16" Type="http://schemas.openxmlformats.org/officeDocument/2006/relationships/hyperlink" Target="mailto:kcose@gci.net" TargetMode="External"/><Relationship Id="rId20" Type="http://schemas.openxmlformats.org/officeDocument/2006/relationships/hyperlink" Target="mailto:AK8T8Vettlady@hotmail.com" TargetMode="External"/><Relationship Id="rId29" Type="http://schemas.openxmlformats.org/officeDocument/2006/relationships/hyperlink" Target="mailto:minimaul@htomail.com" TargetMode="External"/><Relationship Id="rId41" Type="http://schemas.openxmlformats.org/officeDocument/2006/relationships/hyperlink" Target="mailto:arcticporsche@yahoo.com" TargetMode="External"/><Relationship Id="rId1" Type="http://schemas.openxmlformats.org/officeDocument/2006/relationships/hyperlink" Target="mailto:zron1@teamzr-1.com" TargetMode="External"/><Relationship Id="rId6" Type="http://schemas.openxmlformats.org/officeDocument/2006/relationships/hyperlink" Target="mailto:toddvon@hotmail.com" TargetMode="External"/><Relationship Id="rId11" Type="http://schemas.openxmlformats.org/officeDocument/2006/relationships/hyperlink" Target="mailto:thespeter@hotmail.com" TargetMode="External"/><Relationship Id="rId24" Type="http://schemas.openxmlformats.org/officeDocument/2006/relationships/hyperlink" Target="mailto:arcticfoxm@aol.com" TargetMode="External"/><Relationship Id="rId32" Type="http://schemas.openxmlformats.org/officeDocument/2006/relationships/hyperlink" Target="mailto:mbrady@gci.net" TargetMode="External"/><Relationship Id="rId37" Type="http://schemas.openxmlformats.org/officeDocument/2006/relationships/hyperlink" Target="mailto:doyle.miller@gmail.com" TargetMode="External"/><Relationship Id="rId40" Type="http://schemas.openxmlformats.org/officeDocument/2006/relationships/hyperlink" Target="mailto:qcfloor@alaska.net" TargetMode="External"/><Relationship Id="rId45" Type="http://schemas.openxmlformats.org/officeDocument/2006/relationships/hyperlink" Target="mailto:nomadgene@yahoo.com" TargetMode="External"/><Relationship Id="rId5" Type="http://schemas.openxmlformats.org/officeDocument/2006/relationships/hyperlink" Target="mailto:crhzx3@hotmail.com" TargetMode="External"/><Relationship Id="rId15" Type="http://schemas.openxmlformats.org/officeDocument/2006/relationships/hyperlink" Target="mailto:rcdock@gci.net" TargetMode="External"/><Relationship Id="rId23" Type="http://schemas.openxmlformats.org/officeDocument/2006/relationships/hyperlink" Target="mailto:klilord@hotmail.com" TargetMode="External"/><Relationship Id="rId28" Type="http://schemas.openxmlformats.org/officeDocument/2006/relationships/hyperlink" Target="mailto:kkeller@imgn-it.com" TargetMode="External"/><Relationship Id="rId36" Type="http://schemas.openxmlformats.org/officeDocument/2006/relationships/hyperlink" Target="mailto:Jeremy.Swartwood@gmail.com" TargetMode="External"/><Relationship Id="rId49" Type="http://schemas.openxmlformats.org/officeDocument/2006/relationships/printerSettings" Target="../printerSettings/printerSettings2.bin"/><Relationship Id="rId10" Type="http://schemas.openxmlformats.org/officeDocument/2006/relationships/hyperlink" Target="mailto:aktowman@gmail.com" TargetMode="External"/><Relationship Id="rId19" Type="http://schemas.openxmlformats.org/officeDocument/2006/relationships/hyperlink" Target="mailto:mafalcon@alaska.net" TargetMode="External"/><Relationship Id="rId31" Type="http://schemas.openxmlformats.org/officeDocument/2006/relationships/hyperlink" Target="mailto:lissabudrow@gmail.com" TargetMode="External"/><Relationship Id="rId44" Type="http://schemas.openxmlformats.org/officeDocument/2006/relationships/hyperlink" Target="mailto:urabuswrx@hotmail.com" TargetMode="External"/><Relationship Id="rId4" Type="http://schemas.openxmlformats.org/officeDocument/2006/relationships/hyperlink" Target="mailto:rebelz@teamzr-1.com" TargetMode="External"/><Relationship Id="rId9" Type="http://schemas.openxmlformats.org/officeDocument/2006/relationships/hyperlink" Target="mailto:wpd_tiger@yahoo.com" TargetMode="External"/><Relationship Id="rId14" Type="http://schemas.openxmlformats.org/officeDocument/2006/relationships/hyperlink" Target="mailto:skeller@imgn-it.com" TargetMode="External"/><Relationship Id="rId22" Type="http://schemas.openxmlformats.org/officeDocument/2006/relationships/hyperlink" Target="mailto:geralynn_vonnoaker@yahoo.com" TargetMode="External"/><Relationship Id="rId27" Type="http://schemas.openxmlformats.org/officeDocument/2006/relationships/hyperlink" Target="mailto:kedoctorj@gmail.com" TargetMode="External"/><Relationship Id="rId30" Type="http://schemas.openxmlformats.org/officeDocument/2006/relationships/hyperlink" Target="mailto:ak_dentdude@yahoo.com" TargetMode="External"/><Relationship Id="rId35" Type="http://schemas.openxmlformats.org/officeDocument/2006/relationships/hyperlink" Target="mailto:lilpnoyko@hotmail.com" TargetMode="External"/><Relationship Id="rId43" Type="http://schemas.openxmlformats.org/officeDocument/2006/relationships/hyperlink" Target="mailto:wolfwisdom64@gci.net" TargetMode="External"/><Relationship Id="rId48" Type="http://schemas.openxmlformats.org/officeDocument/2006/relationships/hyperlink" Target="mailto:jilly16v@yahoo.com" TargetMode="External"/><Relationship Id="rId8" Type="http://schemas.openxmlformats.org/officeDocument/2006/relationships/hyperlink" Target="mailto:jeff@hickman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H69"/>
  <sheetViews>
    <sheetView showZeros="0" tabSelected="1" zoomScaleNormal="100" workbookViewId="0">
      <pane ySplit="3" topLeftCell="A4" activePane="bottomLeft" state="frozen"/>
      <selection pane="bottomLeft" activeCell="F28" sqref="F28"/>
    </sheetView>
  </sheetViews>
  <sheetFormatPr defaultColWidth="9.140625" defaultRowHeight="12.75" x14ac:dyDescent="0.2"/>
  <cols>
    <col min="1" max="1" width="20.5703125" style="1" customWidth="1"/>
    <col min="2" max="2" width="19.28515625" style="1" customWidth="1"/>
    <col min="3" max="6" width="6.7109375" style="10" customWidth="1"/>
    <col min="7" max="7" width="7.140625" style="10" customWidth="1"/>
    <col min="8" max="8" width="7.5703125" style="9" customWidth="1"/>
    <col min="9" max="9" width="6.7109375" style="10" customWidth="1"/>
    <col min="10" max="10" width="7.5703125" style="9" customWidth="1"/>
    <col min="11" max="11" width="6.7109375" style="10" customWidth="1"/>
    <col min="12" max="12" width="7.5703125" style="9" customWidth="1"/>
    <col min="13" max="13" width="6.7109375" style="10" customWidth="1"/>
    <col min="14" max="14" width="7.5703125" style="9" customWidth="1"/>
    <col min="15" max="15" width="6.7109375" style="10" customWidth="1"/>
    <col min="16" max="16" width="7.5703125" style="9" customWidth="1"/>
    <col min="17" max="17" width="6.7109375" style="10" customWidth="1"/>
    <col min="18" max="18" width="7.5703125" style="9" customWidth="1"/>
    <col min="19" max="19" width="6.7109375" style="10" customWidth="1"/>
    <col min="20" max="20" width="7.5703125" style="9" customWidth="1"/>
    <col min="21" max="21" width="6.7109375" style="10" customWidth="1"/>
    <col min="22" max="22" width="7.5703125" style="9" customWidth="1"/>
    <col min="23" max="23" width="6.7109375" style="86" customWidth="1"/>
    <col min="24" max="24" width="7.5703125" style="9" customWidth="1"/>
    <col min="25" max="25" width="6.7109375" style="86" customWidth="1"/>
    <col min="26" max="26" width="7.5703125" style="9" customWidth="1"/>
    <col min="27" max="27" width="6.7109375" style="86" customWidth="1"/>
    <col min="28" max="30" width="7.5703125" style="9" customWidth="1"/>
    <col min="31" max="31" width="7.7109375" style="9" customWidth="1"/>
    <col min="32" max="32" width="7.5703125" style="10" customWidth="1"/>
    <col min="33" max="33" width="8.7109375" style="9" customWidth="1"/>
    <col min="34" max="34" width="6.7109375" style="1" customWidth="1"/>
    <col min="35" max="35" width="7.140625" style="1" customWidth="1"/>
    <col min="36" max="36" width="7.85546875" style="1" customWidth="1"/>
    <col min="37" max="37" width="9.28515625" style="18" customWidth="1"/>
    <col min="38" max="38" width="29" style="1" customWidth="1"/>
    <col min="39" max="39" width="2.7109375" style="1" customWidth="1"/>
    <col min="40" max="40" width="13" style="20" customWidth="1"/>
    <col min="41" max="41" width="9.140625" style="18"/>
    <col min="42" max="42" width="9.140625" style="1"/>
    <col min="43" max="44" width="0" style="1" hidden="1" customWidth="1"/>
    <col min="45" max="16384" width="9.140625" style="1"/>
  </cols>
  <sheetData>
    <row r="1" spans="1:216" ht="18.75" thickBot="1" x14ac:dyDescent="0.25">
      <c r="A1" s="116" t="s">
        <v>581</v>
      </c>
      <c r="B1" s="154"/>
      <c r="C1" s="154"/>
      <c r="D1" s="154"/>
      <c r="E1" s="154"/>
      <c r="F1" s="154"/>
      <c r="G1" s="154"/>
      <c r="H1" s="32"/>
      <c r="I1" s="31"/>
      <c r="J1" s="32"/>
      <c r="K1" s="31"/>
      <c r="L1" s="32"/>
      <c r="M1" s="31"/>
      <c r="N1" s="32"/>
      <c r="O1" s="31"/>
      <c r="P1" s="32"/>
      <c r="Q1" s="31"/>
      <c r="R1" s="117" t="s">
        <v>638</v>
      </c>
      <c r="S1" s="31"/>
      <c r="T1" s="32"/>
      <c r="U1" s="31"/>
      <c r="V1" s="32"/>
      <c r="W1" s="88"/>
      <c r="X1" s="32"/>
      <c r="Y1" s="88"/>
      <c r="Z1" s="32"/>
      <c r="AA1" s="88"/>
      <c r="AB1" s="32"/>
      <c r="AC1" s="32"/>
      <c r="AD1" s="32"/>
      <c r="AE1" s="32"/>
      <c r="AF1" s="31"/>
      <c r="AG1" s="32"/>
      <c r="AH1" s="33"/>
      <c r="AI1" s="33"/>
      <c r="AJ1" s="33"/>
      <c r="AK1" s="118">
        <v>42911</v>
      </c>
      <c r="AL1" s="119"/>
      <c r="AM1" s="2"/>
      <c r="AN1" s="19"/>
      <c r="AO1" s="17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</row>
    <row r="2" spans="1:216" ht="14.25" customHeight="1" x14ac:dyDescent="0.2">
      <c r="A2" s="164" t="s">
        <v>8</v>
      </c>
      <c r="B2" s="158" t="s">
        <v>557</v>
      </c>
      <c r="C2" s="155" t="s">
        <v>568</v>
      </c>
      <c r="D2" s="155" t="s">
        <v>569</v>
      </c>
      <c r="E2" s="155" t="s">
        <v>112</v>
      </c>
      <c r="F2" s="166" t="s">
        <v>561</v>
      </c>
      <c r="G2" s="168" t="s">
        <v>560</v>
      </c>
      <c r="H2" s="157" t="s">
        <v>3</v>
      </c>
      <c r="I2" s="153" t="s">
        <v>9</v>
      </c>
      <c r="J2" s="152" t="s">
        <v>4</v>
      </c>
      <c r="K2" s="153" t="s">
        <v>9</v>
      </c>
      <c r="L2" s="152" t="s">
        <v>5</v>
      </c>
      <c r="M2" s="153" t="s">
        <v>9</v>
      </c>
      <c r="N2" s="152" t="s">
        <v>0</v>
      </c>
      <c r="O2" s="153" t="s">
        <v>9</v>
      </c>
      <c r="P2" s="152" t="s">
        <v>1</v>
      </c>
      <c r="Q2" s="153" t="s">
        <v>9</v>
      </c>
      <c r="R2" s="152" t="s">
        <v>2</v>
      </c>
      <c r="S2" s="153" t="s">
        <v>9</v>
      </c>
      <c r="T2" s="152" t="s">
        <v>7</v>
      </c>
      <c r="U2" s="153" t="s">
        <v>9</v>
      </c>
      <c r="V2" s="152" t="s">
        <v>521</v>
      </c>
      <c r="W2" s="160" t="s">
        <v>9</v>
      </c>
      <c r="X2" s="152" t="s">
        <v>523</v>
      </c>
      <c r="Y2" s="160" t="s">
        <v>9</v>
      </c>
      <c r="Z2" s="170" t="s">
        <v>522</v>
      </c>
      <c r="AA2" s="160" t="s">
        <v>9</v>
      </c>
      <c r="AB2" s="161" t="s">
        <v>579</v>
      </c>
      <c r="AC2" s="161" t="s">
        <v>572</v>
      </c>
      <c r="AD2" s="161" t="s">
        <v>571</v>
      </c>
      <c r="AE2" s="161" t="s">
        <v>570</v>
      </c>
      <c r="AF2" s="156" t="s">
        <v>563</v>
      </c>
      <c r="AG2" s="161" t="s">
        <v>562</v>
      </c>
      <c r="AH2" s="161" t="s">
        <v>564</v>
      </c>
      <c r="AI2" s="161" t="s">
        <v>566</v>
      </c>
      <c r="AJ2" s="161" t="s">
        <v>567</v>
      </c>
      <c r="AK2" s="162" t="s">
        <v>565</v>
      </c>
      <c r="AL2" s="163" t="s">
        <v>8</v>
      </c>
      <c r="AM2" s="2"/>
      <c r="AN2" s="19"/>
      <c r="AO2" s="17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</row>
    <row r="3" spans="1:216" ht="27.75" customHeight="1" thickBot="1" x14ac:dyDescent="0.25">
      <c r="A3" s="165"/>
      <c r="B3" s="159"/>
      <c r="C3" s="156"/>
      <c r="D3" s="156"/>
      <c r="E3" s="156"/>
      <c r="F3" s="167"/>
      <c r="G3" s="169"/>
      <c r="H3" s="157"/>
      <c r="I3" s="153"/>
      <c r="J3" s="152"/>
      <c r="K3" s="153"/>
      <c r="L3" s="152"/>
      <c r="M3" s="153"/>
      <c r="N3" s="152"/>
      <c r="O3" s="153"/>
      <c r="P3" s="152"/>
      <c r="Q3" s="153"/>
      <c r="R3" s="152"/>
      <c r="S3" s="153"/>
      <c r="T3" s="152"/>
      <c r="U3" s="153"/>
      <c r="V3" s="152"/>
      <c r="W3" s="160"/>
      <c r="X3" s="152"/>
      <c r="Y3" s="160"/>
      <c r="Z3" s="170"/>
      <c r="AA3" s="160"/>
      <c r="AB3" s="161"/>
      <c r="AC3" s="161"/>
      <c r="AD3" s="161"/>
      <c r="AE3" s="161"/>
      <c r="AF3" s="156"/>
      <c r="AG3" s="161"/>
      <c r="AH3" s="161"/>
      <c r="AI3" s="161"/>
      <c r="AJ3" s="161"/>
      <c r="AK3" s="162"/>
      <c r="AL3" s="163"/>
      <c r="AM3" s="2"/>
      <c r="AO3" s="17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</row>
    <row r="4" spans="1:216" ht="13.5" thickBot="1" x14ac:dyDescent="0.25">
      <c r="A4" s="120" t="s">
        <v>553</v>
      </c>
      <c r="B4" s="121"/>
      <c r="C4" s="121"/>
      <c r="D4" s="31"/>
      <c r="E4" s="31"/>
      <c r="F4" s="31"/>
      <c r="G4" s="150"/>
      <c r="H4" s="32"/>
      <c r="I4" s="31"/>
      <c r="J4" s="32"/>
      <c r="K4" s="31"/>
      <c r="L4" s="32"/>
      <c r="M4" s="31"/>
      <c r="N4" s="32"/>
      <c r="O4" s="31"/>
      <c r="P4" s="32"/>
      <c r="Q4" s="31"/>
      <c r="R4" s="32"/>
      <c r="S4" s="31"/>
      <c r="T4" s="32"/>
      <c r="U4" s="31"/>
      <c r="V4" s="32"/>
      <c r="W4" s="88"/>
      <c r="X4" s="32"/>
      <c r="Y4" s="88"/>
      <c r="Z4" s="32"/>
      <c r="AA4" s="88"/>
      <c r="AB4" s="32"/>
      <c r="AC4" s="32"/>
      <c r="AD4" s="32"/>
      <c r="AE4" s="32"/>
      <c r="AF4" s="31"/>
      <c r="AG4" s="32"/>
      <c r="AH4" s="33"/>
      <c r="AI4" s="33"/>
      <c r="AJ4" s="33"/>
      <c r="AK4" s="88"/>
      <c r="AL4" s="124" t="str">
        <f t="shared" ref="AL4" si="0">IF(A4="","",A4)</f>
        <v>Run Group 1</v>
      </c>
      <c r="AM4" s="2"/>
      <c r="AN4" s="19"/>
      <c r="AO4" s="17"/>
      <c r="AP4" s="2"/>
      <c r="AQ4" s="115" t="s">
        <v>558</v>
      </c>
      <c r="AR4" s="115" t="s">
        <v>559</v>
      </c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</row>
    <row r="5" spans="1:216" ht="14.25" x14ac:dyDescent="0.2">
      <c r="A5" s="126" t="s">
        <v>582</v>
      </c>
      <c r="B5" s="107" t="s">
        <v>584</v>
      </c>
      <c r="C5" s="14"/>
      <c r="D5" s="4">
        <v>6</v>
      </c>
      <c r="E5" s="5" t="s">
        <v>585</v>
      </c>
      <c r="F5" s="112"/>
      <c r="G5" s="113" t="s">
        <v>645</v>
      </c>
      <c r="H5" s="6">
        <v>58.548000000000002</v>
      </c>
      <c r="I5" s="7"/>
      <c r="J5" s="6">
        <v>57.75</v>
      </c>
      <c r="K5" s="7"/>
      <c r="L5" s="6">
        <v>57.43</v>
      </c>
      <c r="M5" s="7"/>
      <c r="N5" s="6">
        <v>57.661000000000001</v>
      </c>
      <c r="O5" s="7">
        <v>1</v>
      </c>
      <c r="P5" s="6">
        <v>56.874000000000002</v>
      </c>
      <c r="Q5" s="7"/>
      <c r="R5" s="6">
        <v>57.615000000000002</v>
      </c>
      <c r="S5" s="7"/>
      <c r="T5" s="6">
        <v>57.131999999999998</v>
      </c>
      <c r="U5" s="7"/>
      <c r="V5" s="6">
        <v>57.475999999999999</v>
      </c>
      <c r="W5" s="7"/>
      <c r="X5" s="6" t="s">
        <v>641</v>
      </c>
      <c r="Y5" s="7"/>
      <c r="Z5" s="6"/>
      <c r="AA5" s="7"/>
      <c r="AB5" s="144">
        <f>IF(E5&gt;0, VLOOKUP('Alaska Autocross Series'!E5,'Lookup Tables'!A3:B51,2,FALSE),"")</f>
        <v>0.82</v>
      </c>
      <c r="AC5" s="144">
        <f t="shared" ref="AC5:AC19" si="1">IF(COUNT(H5:AA5)&gt;0,MAX(IF(I5&gt;0,I5+H5,H5),IF(K5&gt;0,K5+J5,J5),IF(M5&gt;0,M5+L5,L5),IF(O5&gt;0,O5+N5,N5),IF(Q5&gt;0,Q5+P5,P5),IF(S5&gt;0,S5+R5,R5),IF(U5&gt;0,U5+T5,T5),IF(W5&gt;0,W5+V5,V5),IF(Y5&gt;0,Y5+X5,X5),IF(AA5&gt;0,AA5+Z5,Z5)),"")</f>
        <v>58.661000000000001</v>
      </c>
      <c r="AD5" s="144">
        <f t="shared" ref="AD5:AD23" si="2">IF(COUNT(H5:AA5)&gt;0,SUM(AC5-AE5),"")</f>
        <v>1.786999999999999</v>
      </c>
      <c r="AE5" s="144">
        <f>IF(COUNT(H5:AA5)&gt;0,MIN(IF(I5&gt;0,I5+H5,H5),IF(K5&gt;0,K5+J5,J5),IF(M5&gt;0,M5+L5,L5),IF(O5&gt;0,O5+N5,N5),IF(Q5&gt;0,Q5+P5,P5),IF(S5&gt;0,S5+R5,R5),IF(U5&gt;0,U5+T5,T5),IF(W5&gt;0,W5+V5,V5),IF(Y5&gt;0,Y5+X5,X5),IF(AA5&gt;0,AA5+Z5,Z5)),"")</f>
        <v>56.874000000000002</v>
      </c>
      <c r="AF5" s="143">
        <f>IF(COUNT(H5:AA5)&gt;0,IF(AE5&gt;0,RANK(AE5,AE5:AE67,1),""),"")</f>
        <v>10</v>
      </c>
      <c r="AG5" s="144">
        <f>IF(COUNT(H5:AA5)&gt;0,(AE5*AB5),"")</f>
        <v>46.636679999999998</v>
      </c>
      <c r="AH5" s="143">
        <f>IF(COUNT(H5:AA5)&gt;0,IF(AG5&gt;0,RANK(AG5,AG5:AG67,1),""),"")</f>
        <v>9</v>
      </c>
      <c r="AI5" s="143" t="str">
        <f t="shared" ref="AI5:AI19" si="3">IF(AQ5&gt;0,IF(AQ5&lt;800,RANK(AQ5,$AQ$5:$AQ$67,1),""),"")</f>
        <v/>
      </c>
      <c r="AJ5" s="143" t="str">
        <f t="shared" ref="AJ5:AJ14" si="4">IF(AR5&gt;0,IF(AR5&lt;800,RANK(AR5,$AR$5:$AR$67,1),""),"")</f>
        <v/>
      </c>
      <c r="AK5" s="125">
        <f ca="1">IF(COUNT(H5:AA5)&gt;0,OFFSET(AH4,MATCH(1,AH5:AH67, 0),-1)/AG5*1000,"")</f>
        <v>940.59718659218447</v>
      </c>
      <c r="AL5" s="127" t="str">
        <f>IF(A5="","",A5)</f>
        <v>James Baker</v>
      </c>
      <c r="AM5" s="2"/>
      <c r="AN5" s="19"/>
      <c r="AP5" s="2"/>
      <c r="AQ5" s="114" t="str">
        <f>IF(COUNT(H5:AA5)&gt;0,IF(F5="a",AG5,""),"")</f>
        <v/>
      </c>
      <c r="AR5" s="2" t="str">
        <f>IF(COUNT(H5:AA5)&gt;0,IF(G5="a",AG5,""),"")</f>
        <v/>
      </c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</row>
    <row r="6" spans="1:216" ht="14.25" x14ac:dyDescent="0.2">
      <c r="A6" s="128" t="s">
        <v>586</v>
      </c>
      <c r="B6" s="108" t="s">
        <v>587</v>
      </c>
      <c r="C6" s="14"/>
      <c r="D6" s="4">
        <v>91</v>
      </c>
      <c r="E6" s="5" t="s">
        <v>588</v>
      </c>
      <c r="F6" s="112"/>
      <c r="G6" s="113"/>
      <c r="H6" s="6">
        <v>57.712000000000003</v>
      </c>
      <c r="I6" s="7"/>
      <c r="J6" s="6">
        <v>57.667000000000002</v>
      </c>
      <c r="K6" s="7"/>
      <c r="L6" s="6">
        <v>57.573999999999998</v>
      </c>
      <c r="M6" s="7">
        <v>1</v>
      </c>
      <c r="N6" s="6">
        <v>57.765000000000001</v>
      </c>
      <c r="O6" s="7"/>
      <c r="P6" s="6" t="s">
        <v>641</v>
      </c>
      <c r="Q6" s="7"/>
      <c r="R6" s="6">
        <v>56.551000000000002</v>
      </c>
      <c r="S6" s="7"/>
      <c r="T6" s="6">
        <v>56.170999999999999</v>
      </c>
      <c r="U6" s="7"/>
      <c r="V6" s="6">
        <v>57.051000000000002</v>
      </c>
      <c r="W6" s="7"/>
      <c r="X6" s="6">
        <v>57.561</v>
      </c>
      <c r="Y6" s="7"/>
      <c r="Z6" s="6" t="s">
        <v>641</v>
      </c>
      <c r="AA6" s="7"/>
      <c r="AB6" s="144">
        <f>IF(E6&gt;0, VLOOKUP('Alaska Autocross Series'!E6,'Lookup Tables'!A3:B51,2,FALSE),"")</f>
        <v>0.84799999999999998</v>
      </c>
      <c r="AC6" s="144">
        <f t="shared" si="1"/>
        <v>58.573999999999998</v>
      </c>
      <c r="AD6" s="144">
        <f t="shared" si="2"/>
        <v>2.4029999999999987</v>
      </c>
      <c r="AE6" s="144">
        <f t="shared" ref="AE6:AE34" si="5">IF(COUNT(H6:AA6)&gt;0,MIN(IF(I6&gt;0,I6+H6,H6),IF(K6&gt;0,K6+J6,J6),IF(M6&gt;0,M6+L6,L6),IF(O6&gt;0,O6+N6,N6),IF(Q6&gt;0,Q6+P6,P6),IF(S6&gt;0,S6+R6,R6),IF(U6&gt;0,U6+T6,T6),IF(W6&gt;0,W6+V6,V6),IF(Y6&gt;0,Y6+X6,X6),IF(AA6&gt;0,AA6+Z6,Z6)),"")</f>
        <v>56.170999999999999</v>
      </c>
      <c r="AF6" s="143">
        <f>IF(COUNT(H6:AA6)&gt;0,IF(AE6&gt;0,RANK(AE6,AE5:AE67,1),""),"")</f>
        <v>9</v>
      </c>
      <c r="AG6" s="144">
        <f t="shared" ref="AG6:AG19" si="6">IF(COUNT(H6:AA6)&gt;0,(AE6*AB6),"")</f>
        <v>47.633007999999997</v>
      </c>
      <c r="AH6" s="143">
        <f>IF(COUNT(H6:AA6)&gt;0,IF(AG6&gt;0,RANK(AG6,AG5:AG67,1),""),"")</f>
        <v>12</v>
      </c>
      <c r="AI6" s="143" t="str">
        <f t="shared" si="3"/>
        <v/>
      </c>
      <c r="AJ6" s="143" t="str">
        <f t="shared" si="4"/>
        <v/>
      </c>
      <c r="AK6" s="125">
        <f ca="1">IF(COUNT(H6:AA6)&gt;0,OFFSET(AH4,MATCH(1,AH5:AH67, 0),-1)/AG6*1000,"")</f>
        <v>920.92294486210074</v>
      </c>
      <c r="AL6" s="127" t="str">
        <f>IF(A6="","",A6)</f>
        <v>Ryan Howard</v>
      </c>
      <c r="AM6" s="2"/>
      <c r="AN6" s="19"/>
      <c r="AP6" s="2"/>
      <c r="AQ6" s="114" t="str">
        <f>IF(COUNT(H6:AA6)&gt;0,IF(F6="a",AG6,""),"")</f>
        <v/>
      </c>
      <c r="AR6" s="2" t="str">
        <f>IF(COUNT(H6:AA6)&gt;0,IF(G6="a",AG6,""),"")</f>
        <v/>
      </c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</row>
    <row r="7" spans="1:216" ht="14.25" x14ac:dyDescent="0.2">
      <c r="A7" s="128" t="s">
        <v>589</v>
      </c>
      <c r="B7" s="108" t="s">
        <v>590</v>
      </c>
      <c r="C7" s="14"/>
      <c r="D7" s="4">
        <v>29</v>
      </c>
      <c r="E7" s="5" t="s">
        <v>591</v>
      </c>
      <c r="F7" s="112"/>
      <c r="G7" s="113"/>
      <c r="H7" s="6">
        <v>57.311999999999998</v>
      </c>
      <c r="I7" s="7"/>
      <c r="J7" s="6">
        <v>55.930999999999997</v>
      </c>
      <c r="K7" s="7">
        <v>1</v>
      </c>
      <c r="L7" s="6">
        <v>55.488999999999997</v>
      </c>
      <c r="M7" s="7"/>
      <c r="N7" s="11">
        <v>55.088999999999999</v>
      </c>
      <c r="O7" s="7"/>
      <c r="P7" s="6">
        <v>54.627000000000002</v>
      </c>
      <c r="Q7" s="7">
        <v>1</v>
      </c>
      <c r="R7" s="6">
        <v>55.503</v>
      </c>
      <c r="S7" s="7">
        <v>1</v>
      </c>
      <c r="T7" s="6">
        <v>56.417999999999999</v>
      </c>
      <c r="U7" s="7">
        <v>1</v>
      </c>
      <c r="V7" s="6">
        <v>54.613999999999997</v>
      </c>
      <c r="W7" s="7"/>
      <c r="X7" s="6">
        <v>54.405000000000001</v>
      </c>
      <c r="Y7" s="7"/>
      <c r="Z7" s="6"/>
      <c r="AA7" s="7"/>
      <c r="AB7" s="144">
        <f>IF(E7&gt;0, VLOOKUP('Alaska Autocross Series'!E7,'Lookup Tables'!A3:B51,2,FALSE),"")</f>
        <v>0.81299999999999994</v>
      </c>
      <c r="AC7" s="144">
        <f t="shared" si="1"/>
        <v>57.417999999999999</v>
      </c>
      <c r="AD7" s="144">
        <f t="shared" si="2"/>
        <v>3.0129999999999981</v>
      </c>
      <c r="AE7" s="144">
        <f t="shared" si="5"/>
        <v>54.405000000000001</v>
      </c>
      <c r="AF7" s="143">
        <f>IF(COUNT(H7:AA7)&gt;0,IF(AE7&gt;0,RANK(AE7,AE5:AE67,1),""),"")</f>
        <v>4</v>
      </c>
      <c r="AG7" s="144">
        <f t="shared" si="6"/>
        <v>44.231265</v>
      </c>
      <c r="AH7" s="143">
        <f>IF(COUNT(H7:AA7)&gt;0,IF(AG7&gt;0,RANK(AG7,AG5:AG67,1),""),"")</f>
        <v>2</v>
      </c>
      <c r="AI7" s="143" t="str">
        <f t="shared" si="3"/>
        <v/>
      </c>
      <c r="AJ7" s="143" t="str">
        <f t="shared" si="4"/>
        <v/>
      </c>
      <c r="AK7" s="125">
        <f ca="1">IF(COUNT(H7:AA7)&gt;0,OFFSET(AH4,MATCH(1,AH5:AH67, 0),-1)/AG7*1000,"")</f>
        <v>991.74938813077131</v>
      </c>
      <c r="AL7" s="127" t="str">
        <f>IF(A7="","",A7)</f>
        <v>Josh Good</v>
      </c>
      <c r="AM7" s="2"/>
      <c r="AN7" s="19"/>
      <c r="AP7" s="2"/>
      <c r="AQ7" s="114" t="str">
        <f>IF(COUNT(H7:AA7)&gt;0,IF(F7="a",AG7,""),"")</f>
        <v/>
      </c>
      <c r="AR7" s="2" t="str">
        <f>IF(COUNT(H7:AA7)&gt;0,IF(G7="a",AG7,""),"")</f>
        <v/>
      </c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</row>
    <row r="8" spans="1:216" ht="14.25" x14ac:dyDescent="0.2">
      <c r="A8" s="128" t="s">
        <v>640</v>
      </c>
      <c r="B8" s="108" t="s">
        <v>592</v>
      </c>
      <c r="C8" s="14"/>
      <c r="D8" s="4">
        <v>86</v>
      </c>
      <c r="E8" s="5" t="s">
        <v>593</v>
      </c>
      <c r="F8" s="112"/>
      <c r="G8" s="113"/>
      <c r="H8" s="6">
        <v>63.292999999999999</v>
      </c>
      <c r="I8" s="7"/>
      <c r="J8" s="6">
        <v>59.326999999999998</v>
      </c>
      <c r="K8" s="7"/>
      <c r="L8" s="6">
        <v>59.305</v>
      </c>
      <c r="M8" s="7">
        <v>1</v>
      </c>
      <c r="N8" s="6">
        <v>59.948</v>
      </c>
      <c r="O8" s="7"/>
      <c r="P8" s="6">
        <v>59.963000000000001</v>
      </c>
      <c r="Q8" s="7"/>
      <c r="R8" s="6">
        <v>60.055999999999997</v>
      </c>
      <c r="S8" s="7"/>
      <c r="T8" s="6">
        <v>58.834000000000003</v>
      </c>
      <c r="U8" s="7"/>
      <c r="V8" s="6">
        <v>60.991999999999997</v>
      </c>
      <c r="W8" s="7">
        <v>1</v>
      </c>
      <c r="X8" s="6">
        <v>59.86</v>
      </c>
      <c r="Y8" s="7"/>
      <c r="Z8" s="6">
        <v>59.86</v>
      </c>
      <c r="AA8" s="7"/>
      <c r="AB8" s="144">
        <f>IF(E8&gt;0, VLOOKUP('Alaska Autocross Series'!E8,'Lookup Tables'!A3:B51,2,FALSE),"")</f>
        <v>0.81</v>
      </c>
      <c r="AC8" s="144">
        <f t="shared" si="1"/>
        <v>63.292999999999999</v>
      </c>
      <c r="AD8" s="144">
        <f t="shared" si="2"/>
        <v>4.4589999999999961</v>
      </c>
      <c r="AE8" s="144">
        <f t="shared" si="5"/>
        <v>58.834000000000003</v>
      </c>
      <c r="AF8" s="143">
        <f>IF(COUNT(H8:AA8)&gt;0,IF(AE8&gt;0,RANK(AE8,AE5:AE67,1),""),"")</f>
        <v>14</v>
      </c>
      <c r="AG8" s="144">
        <f t="shared" si="6"/>
        <v>47.655540000000009</v>
      </c>
      <c r="AH8" s="143">
        <f>IF(COUNT(H8:AA8)&gt;0,IF(AG8&gt;0,RANK(AG8,AG5:AG67,1),""),"")</f>
        <v>13</v>
      </c>
      <c r="AI8" s="143" t="str">
        <f t="shared" si="3"/>
        <v/>
      </c>
      <c r="AJ8" s="143" t="str">
        <f t="shared" si="4"/>
        <v/>
      </c>
      <c r="AK8" s="125">
        <f ca="1">IF(COUNT(H8:AA8)&gt;0,OFFSET(AH4,MATCH(1,AH5:AH67, 0),-1)/AG8*1000,"")</f>
        <v>920.48752359117088</v>
      </c>
      <c r="AL8" s="127" t="str">
        <f>IF(A8="","",A8)</f>
        <v>VJ Maisonet</v>
      </c>
      <c r="AM8" s="2"/>
      <c r="AN8" s="19"/>
      <c r="AP8" s="2"/>
      <c r="AQ8" s="114" t="str">
        <f>IF(COUNT(H8:AA8)&gt;0,IF(F8="a",AG8,""),"")</f>
        <v/>
      </c>
      <c r="AR8" s="2" t="str">
        <f>IF(COUNT(H8:AA8)&gt;0,IF(G8="a",AG8,""),"")</f>
        <v/>
      </c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</row>
    <row r="9" spans="1:216" ht="14.25" x14ac:dyDescent="0.2">
      <c r="A9" s="128" t="s">
        <v>594</v>
      </c>
      <c r="B9" s="108" t="s">
        <v>595</v>
      </c>
      <c r="C9" s="14"/>
      <c r="D9" s="4">
        <v>73</v>
      </c>
      <c r="E9" s="5" t="s">
        <v>596</v>
      </c>
      <c r="F9" s="112" t="s">
        <v>645</v>
      </c>
      <c r="G9" s="113"/>
      <c r="H9" s="6">
        <v>61.252000000000002</v>
      </c>
      <c r="I9" s="7">
        <v>3</v>
      </c>
      <c r="J9" s="6">
        <v>59.616</v>
      </c>
      <c r="K9" s="7">
        <v>1</v>
      </c>
      <c r="L9" s="6">
        <v>61.585999999999999</v>
      </c>
      <c r="M9" s="7"/>
      <c r="N9" s="11">
        <v>61.628999999999998</v>
      </c>
      <c r="O9" s="7"/>
      <c r="P9" s="6">
        <v>68.805000000000007</v>
      </c>
      <c r="Q9" s="7"/>
      <c r="R9" s="6">
        <v>59.462000000000003</v>
      </c>
      <c r="S9" s="7"/>
      <c r="T9" s="6">
        <v>58.752000000000002</v>
      </c>
      <c r="U9" s="7">
        <v>2</v>
      </c>
      <c r="V9" s="6">
        <v>60.908000000000001</v>
      </c>
      <c r="W9" s="7"/>
      <c r="X9" s="6">
        <v>59.244</v>
      </c>
      <c r="Y9" s="7">
        <v>2</v>
      </c>
      <c r="Z9" s="6"/>
      <c r="AA9" s="7"/>
      <c r="AB9" s="144">
        <f>IF(E9&gt;0, VLOOKUP('Alaska Autocross Series'!E9,'Lookup Tables'!A3:B51,2,FALSE),"")</f>
        <v>0.80900000000000005</v>
      </c>
      <c r="AC9" s="144">
        <f t="shared" si="1"/>
        <v>68.805000000000007</v>
      </c>
      <c r="AD9" s="144">
        <f t="shared" si="2"/>
        <v>9.3430000000000035</v>
      </c>
      <c r="AE9" s="144">
        <f t="shared" si="5"/>
        <v>59.462000000000003</v>
      </c>
      <c r="AF9" s="143">
        <f>IF(COUNT(H9:AA9)&gt;0,IF(AE9&gt;0,RANK(AE9,AE5:AE67,1),""),"")</f>
        <v>17</v>
      </c>
      <c r="AG9" s="144">
        <f t="shared" si="6"/>
        <v>48.104758000000004</v>
      </c>
      <c r="AH9" s="143">
        <f>IF(COUNT(H9:AA9)&gt;0,IF(AG9&gt;0,RANK(AG9,AG5:AG67,1),""),"")</f>
        <v>15</v>
      </c>
      <c r="AI9" s="143" t="str">
        <f t="shared" si="3"/>
        <v/>
      </c>
      <c r="AJ9" s="143" t="str">
        <f t="shared" si="4"/>
        <v/>
      </c>
      <c r="AK9" s="125">
        <f ca="1">IF(COUNT(H9:AA9)&gt;0,OFFSET(AH4,MATCH(1,AH5:AH67, 0),-1)/AG9*1000,"")</f>
        <v>911.89170933985349</v>
      </c>
      <c r="AL9" s="127" t="str">
        <f t="shared" ref="AL9:AL67" si="7">IF(A9="","",A9)</f>
        <v>Levi Betz</v>
      </c>
      <c r="AM9" s="2"/>
      <c r="AN9" s="19"/>
      <c r="AP9" s="2"/>
      <c r="AQ9" s="114" t="str">
        <f t="shared" ref="AQ9:AQ67" si="8">IF(COUNT(H9:AA9)&gt;0,IF(F9="a",AG9,""),"")</f>
        <v/>
      </c>
      <c r="AR9" s="2" t="str">
        <f t="shared" ref="AR9:AR67" si="9">IF(COUNT(H9:AA9)&gt;0,IF(G9="a",AG9,""),"")</f>
        <v/>
      </c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</row>
    <row r="10" spans="1:216" ht="14.25" x14ac:dyDescent="0.2">
      <c r="A10" s="128" t="s">
        <v>597</v>
      </c>
      <c r="B10" s="109" t="s">
        <v>598</v>
      </c>
      <c r="C10" s="15"/>
      <c r="D10" s="4">
        <v>129</v>
      </c>
      <c r="E10" s="5" t="s">
        <v>599</v>
      </c>
      <c r="F10" s="112"/>
      <c r="G10" s="113"/>
      <c r="H10" s="6" t="s">
        <v>639</v>
      </c>
      <c r="I10" s="7"/>
      <c r="J10" s="6">
        <v>64.353999999999999</v>
      </c>
      <c r="K10" s="7"/>
      <c r="L10" s="6">
        <v>63.433</v>
      </c>
      <c r="M10" s="7"/>
      <c r="N10" s="6">
        <v>62.84</v>
      </c>
      <c r="O10" s="7"/>
      <c r="P10" s="6">
        <v>62.936999999999998</v>
      </c>
      <c r="Q10" s="7"/>
      <c r="R10" s="6" t="s">
        <v>641</v>
      </c>
      <c r="S10" s="7"/>
      <c r="T10" s="6" t="s">
        <v>641</v>
      </c>
      <c r="U10" s="7"/>
      <c r="V10" s="6" t="s">
        <v>641</v>
      </c>
      <c r="W10" s="7"/>
      <c r="X10" s="6" t="s">
        <v>641</v>
      </c>
      <c r="Y10" s="7"/>
      <c r="Z10" s="6" t="s">
        <v>641</v>
      </c>
      <c r="AA10" s="7"/>
      <c r="AB10" s="144">
        <f>IF(E10&gt;0, VLOOKUP('Alaska Autocross Series'!E10,'Lookup Tables'!A3:B51,2,FALSE),"")</f>
        <v>0.83799999999999997</v>
      </c>
      <c r="AC10" s="144">
        <f t="shared" si="1"/>
        <v>64.353999999999999</v>
      </c>
      <c r="AD10" s="144">
        <f t="shared" si="2"/>
        <v>1.5139999999999958</v>
      </c>
      <c r="AE10" s="144">
        <f t="shared" si="5"/>
        <v>62.84</v>
      </c>
      <c r="AF10" s="143">
        <f>IF(COUNT(H10:AA10)&gt;0,IF(AE10&gt;0,RANK(AE10,AE5:AE67,1),""),"")</f>
        <v>22</v>
      </c>
      <c r="AG10" s="144">
        <f t="shared" si="6"/>
        <v>52.65992</v>
      </c>
      <c r="AH10" s="143">
        <f>IF(COUNT(H10:AA10)&gt;0,IF(AG10&gt;0,RANK(AG10,AG5:AG67,1),""),"")</f>
        <v>22</v>
      </c>
      <c r="AI10" s="143" t="str">
        <f t="shared" si="3"/>
        <v/>
      </c>
      <c r="AJ10" s="143" t="str">
        <f t="shared" si="4"/>
        <v/>
      </c>
      <c r="AK10" s="125">
        <f ca="1">IF(COUNT(H10:AA10)&gt;0,OFFSET(AH4,MATCH(1,AH5:AH67, 0),-1)/AG10*1000,"")</f>
        <v>833.01170985447743</v>
      </c>
      <c r="AL10" s="127" t="str">
        <f t="shared" si="7"/>
        <v>Jim Criner</v>
      </c>
      <c r="AM10" s="2"/>
      <c r="AN10" s="19"/>
      <c r="AP10" s="2"/>
      <c r="AQ10" s="114" t="str">
        <f t="shared" si="8"/>
        <v/>
      </c>
      <c r="AR10" s="2" t="str">
        <f t="shared" si="9"/>
        <v/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</row>
    <row r="11" spans="1:216" ht="14.25" x14ac:dyDescent="0.2">
      <c r="A11" s="128" t="s">
        <v>600</v>
      </c>
      <c r="B11" s="108" t="s">
        <v>601</v>
      </c>
      <c r="C11" s="14"/>
      <c r="D11" s="4">
        <v>53</v>
      </c>
      <c r="E11" s="5" t="s">
        <v>644</v>
      </c>
      <c r="F11" s="112"/>
      <c r="G11" s="113"/>
      <c r="H11" s="6">
        <v>69.510999999999996</v>
      </c>
      <c r="I11" s="7"/>
      <c r="J11" s="6">
        <v>68.120999999999995</v>
      </c>
      <c r="K11" s="7">
        <v>3</v>
      </c>
      <c r="L11" s="6">
        <v>69.355000000000004</v>
      </c>
      <c r="M11" s="7"/>
      <c r="N11" s="11">
        <v>68.302999999999997</v>
      </c>
      <c r="O11" s="7"/>
      <c r="P11" s="6">
        <v>66.192999999999998</v>
      </c>
      <c r="Q11" s="7"/>
      <c r="R11" s="6" t="s">
        <v>641</v>
      </c>
      <c r="S11" s="7"/>
      <c r="T11" s="6" t="s">
        <v>641</v>
      </c>
      <c r="U11" s="7"/>
      <c r="V11" s="6" t="s">
        <v>641</v>
      </c>
      <c r="W11" s="7"/>
      <c r="X11" s="6" t="s">
        <v>641</v>
      </c>
      <c r="Y11" s="7"/>
      <c r="Z11" s="6" t="s">
        <v>641</v>
      </c>
      <c r="AA11" s="7"/>
      <c r="AB11" s="144">
        <f>IF(E11&gt;0, VLOOKUP('Alaska Autocross Series'!E11,'Lookup Tables'!A3:B51,2,FALSE),"")</f>
        <v>0.78600000000000003</v>
      </c>
      <c r="AC11" s="144">
        <f t="shared" si="1"/>
        <v>71.120999999999995</v>
      </c>
      <c r="AD11" s="144">
        <f t="shared" si="2"/>
        <v>4.9279999999999973</v>
      </c>
      <c r="AE11" s="144">
        <f t="shared" si="5"/>
        <v>66.192999999999998</v>
      </c>
      <c r="AF11" s="143">
        <f>IF(COUNT(H11:AA11)&gt;0,IF(AE11&gt;0,RANK(AE11,AE5:AE67,1),""),"")</f>
        <v>24</v>
      </c>
      <c r="AG11" s="144">
        <f t="shared" si="6"/>
        <v>52.027698000000001</v>
      </c>
      <c r="AH11" s="143">
        <f>IF(COUNT(H11:AA11)&gt;0,IF(AG11&gt;0,RANK(AG11,AG5:AG67,1),""),"")</f>
        <v>21</v>
      </c>
      <c r="AI11" s="143" t="str">
        <f t="shared" si="3"/>
        <v/>
      </c>
      <c r="AJ11" s="143" t="str">
        <f t="shared" si="4"/>
        <v/>
      </c>
      <c r="AK11" s="125">
        <f ca="1">IF(COUNT(H11:AA11)&gt;0,OFFSET(AH4,MATCH(1,AH5:AH67, 0),-1)/AG11*1000,"")</f>
        <v>843.13417057199024</v>
      </c>
      <c r="AL11" s="127" t="str">
        <f t="shared" si="7"/>
        <v>Jen Benson</v>
      </c>
      <c r="AM11" s="2"/>
      <c r="AN11" s="19"/>
      <c r="AP11" s="2"/>
      <c r="AQ11" s="114" t="str">
        <f t="shared" si="8"/>
        <v/>
      </c>
      <c r="AR11" s="2" t="str">
        <f t="shared" si="9"/>
        <v/>
      </c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</row>
    <row r="12" spans="1:216" ht="14.25" x14ac:dyDescent="0.2">
      <c r="A12" s="128" t="s">
        <v>602</v>
      </c>
      <c r="B12" s="109" t="s">
        <v>603</v>
      </c>
      <c r="C12" s="15"/>
      <c r="D12" s="4">
        <v>8</v>
      </c>
      <c r="E12" s="5" t="s">
        <v>604</v>
      </c>
      <c r="F12" s="112"/>
      <c r="G12" s="113"/>
      <c r="H12" s="6">
        <v>56.494</v>
      </c>
      <c r="I12" s="7">
        <v>1</v>
      </c>
      <c r="J12" s="6">
        <v>55.779000000000003</v>
      </c>
      <c r="K12" s="7"/>
      <c r="L12" s="6">
        <v>56.177999999999997</v>
      </c>
      <c r="M12" s="7"/>
      <c r="N12" s="6">
        <v>56.134</v>
      </c>
      <c r="O12" s="7"/>
      <c r="P12" s="6">
        <v>54.433999999999997</v>
      </c>
      <c r="Q12" s="7"/>
      <c r="R12" s="6">
        <v>54.673000000000002</v>
      </c>
      <c r="S12" s="7">
        <v>1</v>
      </c>
      <c r="T12" s="6">
        <v>54.779000000000003</v>
      </c>
      <c r="U12" s="7"/>
      <c r="V12" s="6">
        <v>54.155000000000001</v>
      </c>
      <c r="W12" s="7"/>
      <c r="X12" s="6">
        <v>54.168999999999997</v>
      </c>
      <c r="Y12" s="7"/>
      <c r="Z12" s="6">
        <v>54.168999999999997</v>
      </c>
      <c r="AA12" s="7"/>
      <c r="AB12" s="144">
        <f>IF(E12&gt;0, VLOOKUP('Alaska Autocross Series'!E12,'Lookup Tables'!A3:B51,2,FALSE),"")</f>
        <v>0.82599999999999996</v>
      </c>
      <c r="AC12" s="144">
        <f t="shared" si="1"/>
        <v>57.494</v>
      </c>
      <c r="AD12" s="144">
        <f t="shared" si="2"/>
        <v>3.3389999999999986</v>
      </c>
      <c r="AE12" s="144">
        <f t="shared" si="5"/>
        <v>54.155000000000001</v>
      </c>
      <c r="AF12" s="143">
        <f>IF(COUNT(H12:AA12)&gt;0,IF(AE12&gt;0,RANK(AE12,AE5:AE67,1),""),"")</f>
        <v>3</v>
      </c>
      <c r="AG12" s="144">
        <f t="shared" si="6"/>
        <v>44.732030000000002</v>
      </c>
      <c r="AH12" s="143">
        <f>IF(COUNT(H12:AA12)&gt;0,IF(AG12&gt;0,RANK(AG12,AG5:AG67,1),""),"")</f>
        <v>4</v>
      </c>
      <c r="AI12" s="143" t="str">
        <f t="shared" si="3"/>
        <v/>
      </c>
      <c r="AJ12" s="143" t="str">
        <f t="shared" si="4"/>
        <v/>
      </c>
      <c r="AK12" s="125">
        <f ca="1">IF(COUNT(H12:AA12)&gt;0,OFFSET(AH4,MATCH(1,AH5:AH67, 0),-1)/AG12*1000,"")</f>
        <v>980.64697712131544</v>
      </c>
      <c r="AL12" s="127" t="str">
        <f t="shared" si="7"/>
        <v>Wally Tetlow</v>
      </c>
      <c r="AM12" s="2"/>
      <c r="AN12" s="19"/>
      <c r="AP12" s="2"/>
      <c r="AQ12" s="114" t="str">
        <f t="shared" si="8"/>
        <v/>
      </c>
      <c r="AR12" s="2" t="str">
        <f t="shared" si="9"/>
        <v/>
      </c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</row>
    <row r="13" spans="1:216" ht="12.6" customHeight="1" thickBot="1" x14ac:dyDescent="0.25">
      <c r="A13" s="147"/>
      <c r="B13" s="110"/>
      <c r="C13" s="15"/>
      <c r="D13" s="4"/>
      <c r="E13" s="5"/>
      <c r="F13" s="112"/>
      <c r="G13" s="113"/>
      <c r="H13" s="6"/>
      <c r="I13" s="7"/>
      <c r="J13" s="6"/>
      <c r="K13" s="7"/>
      <c r="L13" s="6"/>
      <c r="M13" s="7"/>
      <c r="N13" s="11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6"/>
      <c r="AA13" s="7"/>
      <c r="AB13" s="144" t="str">
        <f>IF(E13&gt;0, VLOOKUP('Alaska Autocross Series'!E13,'Lookup Tables'!A3:B51,2,FALSE),"")</f>
        <v/>
      </c>
      <c r="AC13" s="144" t="str">
        <f t="shared" si="1"/>
        <v/>
      </c>
      <c r="AD13" s="144" t="str">
        <f t="shared" si="2"/>
        <v/>
      </c>
      <c r="AE13" s="144" t="str">
        <f t="shared" si="5"/>
        <v/>
      </c>
      <c r="AF13" s="143" t="str">
        <f>IF(COUNT(H13:AA13)&gt;0,IF(AE13&gt;0,RANK(AE13,AE5:AE67,1),""),"")</f>
        <v/>
      </c>
      <c r="AG13" s="144" t="str">
        <f t="shared" si="6"/>
        <v/>
      </c>
      <c r="AH13" s="143" t="str">
        <f>IF(COUNT(H13:AA13)&gt;0,IF(AG13&gt;0,RANK(AG13,AG5:AG67,1),""),"")</f>
        <v/>
      </c>
      <c r="AI13" s="143" t="str">
        <f t="shared" si="3"/>
        <v/>
      </c>
      <c r="AJ13" s="143" t="str">
        <f t="shared" si="4"/>
        <v/>
      </c>
      <c r="AK13" s="125" t="str">
        <f ca="1">IF(COUNT(H13:AA13)&gt;0,OFFSET(AH4,MATCH(1,AH5:AH67, 0),-1)/AG13*1000,"")</f>
        <v/>
      </c>
      <c r="AL13" s="127" t="str">
        <f t="shared" si="7"/>
        <v/>
      </c>
      <c r="AM13" s="2"/>
      <c r="AN13" s="19"/>
      <c r="AP13" s="2"/>
      <c r="AQ13" s="114" t="str">
        <f t="shared" si="8"/>
        <v/>
      </c>
      <c r="AR13" s="2" t="str">
        <f t="shared" si="9"/>
        <v/>
      </c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</row>
    <row r="14" spans="1:216" ht="15" hidden="1" thickBot="1" x14ac:dyDescent="0.25">
      <c r="A14" s="147"/>
      <c r="B14" s="110"/>
      <c r="C14" s="15"/>
      <c r="D14" s="4"/>
      <c r="E14" s="5"/>
      <c r="F14" s="112"/>
      <c r="G14" s="113"/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7"/>
      <c r="V14" s="6"/>
      <c r="W14" s="7"/>
      <c r="X14" s="6"/>
      <c r="Y14" s="7"/>
      <c r="Z14" s="6"/>
      <c r="AA14" s="7"/>
      <c r="AB14" s="144" t="str">
        <f>IF(E14&gt;0, VLOOKUP('Alaska Autocross Series'!E14,'Lookup Tables'!A3:B51,2,FALSE),"")</f>
        <v/>
      </c>
      <c r="AC14" s="144" t="str">
        <f t="shared" si="1"/>
        <v/>
      </c>
      <c r="AD14" s="144" t="str">
        <f t="shared" si="2"/>
        <v/>
      </c>
      <c r="AE14" s="144" t="str">
        <f t="shared" si="5"/>
        <v/>
      </c>
      <c r="AF14" s="143" t="str">
        <f>IF(COUNT(H14:AA14)&gt;0,IF(AE14&gt;0,RANK(AE14,AE5:AE67,1),""),"")</f>
        <v/>
      </c>
      <c r="AG14" s="144" t="str">
        <f t="shared" si="6"/>
        <v/>
      </c>
      <c r="AH14" s="143" t="str">
        <f>IF(COUNT(H14:AA14)&gt;0,IF(AG14&gt;0,RANK(AG14,AG5:AG67,1),""),"")</f>
        <v/>
      </c>
      <c r="AI14" s="143" t="str">
        <f t="shared" si="3"/>
        <v/>
      </c>
      <c r="AJ14" s="143" t="str">
        <f t="shared" si="4"/>
        <v/>
      </c>
      <c r="AK14" s="125" t="str">
        <f ca="1">IF(COUNT(H14:AA14)&gt;0,OFFSET(AH4,MATCH(1,AH5:AH67, 0),-1)/AG14*1000,"")</f>
        <v/>
      </c>
      <c r="AL14" s="127" t="str">
        <f t="shared" si="7"/>
        <v/>
      </c>
      <c r="AM14" s="2"/>
      <c r="AN14" s="19"/>
      <c r="AP14" s="2"/>
      <c r="AQ14" s="114" t="str">
        <f t="shared" si="8"/>
        <v/>
      </c>
      <c r="AR14" s="2" t="str">
        <f t="shared" si="9"/>
        <v/>
      </c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</row>
    <row r="15" spans="1:216" ht="15" hidden="1" thickBot="1" x14ac:dyDescent="0.25">
      <c r="A15" s="147"/>
      <c r="B15" s="110"/>
      <c r="C15" s="106"/>
      <c r="D15" s="15"/>
      <c r="E15" s="5"/>
      <c r="F15" s="112"/>
      <c r="G15" s="113"/>
      <c r="H15" s="6"/>
      <c r="I15" s="7"/>
      <c r="J15" s="6"/>
      <c r="K15" s="7"/>
      <c r="L15" s="6"/>
      <c r="M15" s="7"/>
      <c r="N15" s="11"/>
      <c r="O15" s="7"/>
      <c r="P15" s="6"/>
      <c r="Q15" s="7"/>
      <c r="R15" s="6"/>
      <c r="S15" s="7"/>
      <c r="T15" s="6"/>
      <c r="U15" s="7"/>
      <c r="V15" s="6"/>
      <c r="W15" s="7"/>
      <c r="X15" s="6"/>
      <c r="Y15" s="7"/>
      <c r="Z15" s="6"/>
      <c r="AA15" s="7"/>
      <c r="AB15" s="144" t="str">
        <f>IF(E15&gt;0, VLOOKUP('Alaska Autocross Series'!E15,'Lookup Tables'!A3:B51,2,FALSE),"")</f>
        <v/>
      </c>
      <c r="AC15" s="144" t="str">
        <f t="shared" si="1"/>
        <v/>
      </c>
      <c r="AD15" s="144" t="str">
        <f t="shared" si="2"/>
        <v/>
      </c>
      <c r="AE15" s="144" t="str">
        <f t="shared" si="5"/>
        <v/>
      </c>
      <c r="AF15" s="143" t="str">
        <f>IF(COUNT(H15:AA15)&gt;0,IF(AE15&gt;0,RANK(AE15,AE5:AE67,1),""),"")</f>
        <v/>
      </c>
      <c r="AG15" s="144" t="str">
        <f t="shared" si="6"/>
        <v/>
      </c>
      <c r="AH15" s="143" t="str">
        <f>IF(COUNT(H15:AA15)&gt;0,IF(AG15&gt;0,RANK(AG15,AG5:AG67,1),""),"")</f>
        <v/>
      </c>
      <c r="AI15" s="143" t="str">
        <f t="shared" si="3"/>
        <v/>
      </c>
      <c r="AJ15" s="143" t="str">
        <f t="shared" ref="AJ15:AJ67" si="10">IF(AR15&gt;0,IF(AR15&lt;800,RANK(AR15,$AR$5:$AR$67,1),""),"")</f>
        <v/>
      </c>
      <c r="AK15" s="125" t="str">
        <f ca="1">IF(COUNT(H15:AA15)&gt;0,OFFSET(AH4,MATCH(1,AH5:AH67, 0),-1)/AG15*1000,"")</f>
        <v/>
      </c>
      <c r="AL15" s="127" t="str">
        <f t="shared" si="7"/>
        <v/>
      </c>
      <c r="AM15" s="2"/>
      <c r="AN15" s="19"/>
      <c r="AP15" s="2"/>
      <c r="AQ15" s="114" t="str">
        <f t="shared" si="8"/>
        <v/>
      </c>
      <c r="AR15" s="2" t="str">
        <f t="shared" si="9"/>
        <v/>
      </c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</row>
    <row r="16" spans="1:216" ht="15" hidden="1" thickBot="1" x14ac:dyDescent="0.25">
      <c r="A16" s="147"/>
      <c r="B16" s="110"/>
      <c r="C16" s="106"/>
      <c r="D16" s="15"/>
      <c r="E16" s="5"/>
      <c r="F16" s="112"/>
      <c r="G16" s="113"/>
      <c r="H16" s="6"/>
      <c r="I16" s="7"/>
      <c r="J16" s="6"/>
      <c r="K16" s="7"/>
      <c r="L16" s="6"/>
      <c r="M16" s="7"/>
      <c r="N16" s="6"/>
      <c r="O16" s="7"/>
      <c r="P16" s="6"/>
      <c r="Q16" s="7"/>
      <c r="R16" s="6"/>
      <c r="S16" s="7"/>
      <c r="T16" s="6"/>
      <c r="U16" s="7"/>
      <c r="V16" s="6"/>
      <c r="W16" s="7"/>
      <c r="X16" s="6"/>
      <c r="Y16" s="7"/>
      <c r="Z16" s="6"/>
      <c r="AA16" s="7"/>
      <c r="AB16" s="144" t="str">
        <f>IF(E16&gt;0, VLOOKUP('Alaska Autocross Series'!E16,'Lookup Tables'!A3:B51,2,FALSE),"")</f>
        <v/>
      </c>
      <c r="AC16" s="144" t="str">
        <f t="shared" si="1"/>
        <v/>
      </c>
      <c r="AD16" s="144" t="str">
        <f t="shared" si="2"/>
        <v/>
      </c>
      <c r="AE16" s="144" t="str">
        <f t="shared" si="5"/>
        <v/>
      </c>
      <c r="AF16" s="143" t="str">
        <f>IF(COUNT(H16:AA16)&gt;0,IF(AE16&gt;0,RANK(AE16,AE5:AE67,1),""),"")</f>
        <v/>
      </c>
      <c r="AG16" s="144" t="str">
        <f t="shared" si="6"/>
        <v/>
      </c>
      <c r="AH16" s="143" t="str">
        <f>IF(COUNT(H16:AA16)&gt;0,IF(AG16&gt;0,RANK(AG16,AG5:AG67,1),""),"")</f>
        <v/>
      </c>
      <c r="AI16" s="143" t="str">
        <f t="shared" si="3"/>
        <v/>
      </c>
      <c r="AJ16" s="143" t="str">
        <f t="shared" si="10"/>
        <v/>
      </c>
      <c r="AK16" s="125" t="str">
        <f ca="1">IF(COUNT(H16:AA16)&gt;0,OFFSET(AH4,MATCH(1,AH5:AH67, 0),-1)/AG16*1000,"")</f>
        <v/>
      </c>
      <c r="AL16" s="127" t="str">
        <f t="shared" si="7"/>
        <v/>
      </c>
      <c r="AM16" s="2"/>
      <c r="AN16" s="19"/>
      <c r="AP16" s="2"/>
      <c r="AQ16" s="114" t="str">
        <f t="shared" si="8"/>
        <v/>
      </c>
      <c r="AR16" s="2" t="str">
        <f t="shared" si="9"/>
        <v/>
      </c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</row>
    <row r="17" spans="1:216" ht="15" hidden="1" thickBot="1" x14ac:dyDescent="0.25">
      <c r="A17" s="147"/>
      <c r="B17" s="110"/>
      <c r="C17" s="106"/>
      <c r="D17" s="15"/>
      <c r="E17" s="5"/>
      <c r="F17" s="112"/>
      <c r="G17" s="113"/>
      <c r="H17" s="6"/>
      <c r="I17" s="7"/>
      <c r="J17" s="6"/>
      <c r="K17" s="7"/>
      <c r="L17" s="6"/>
      <c r="M17" s="7"/>
      <c r="N17" s="11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6"/>
      <c r="AA17" s="7"/>
      <c r="AB17" s="144" t="str">
        <f>IF(E17&gt;0, VLOOKUP('Alaska Autocross Series'!E17,'Lookup Tables'!A3:B51,2,FALSE),"")</f>
        <v/>
      </c>
      <c r="AC17" s="144" t="str">
        <f t="shared" si="1"/>
        <v/>
      </c>
      <c r="AD17" s="144" t="str">
        <f t="shared" si="2"/>
        <v/>
      </c>
      <c r="AE17" s="144" t="str">
        <f t="shared" si="5"/>
        <v/>
      </c>
      <c r="AF17" s="143" t="str">
        <f>IF(COUNT(H17:AA17)&gt;0,IF(AE17&gt;0,RANK(AE17,AE5:AE67,1),""),"")</f>
        <v/>
      </c>
      <c r="AG17" s="144" t="str">
        <f t="shared" si="6"/>
        <v/>
      </c>
      <c r="AH17" s="143" t="str">
        <f>IF(COUNT(H17:AA17)&gt;0,IF(AG17&gt;0,RANK(AG17,AG5:AG67,1),""),"")</f>
        <v/>
      </c>
      <c r="AI17" s="143" t="str">
        <f t="shared" si="3"/>
        <v/>
      </c>
      <c r="AJ17" s="143" t="str">
        <f t="shared" si="10"/>
        <v/>
      </c>
      <c r="AK17" s="125" t="str">
        <f ca="1">IF(COUNT(H17:AA17)&gt;0,OFFSET(AH4,MATCH(1,AH5:AH67, 0),-1)/AG17*1000,"")</f>
        <v/>
      </c>
      <c r="AL17" s="127" t="str">
        <f t="shared" si="7"/>
        <v/>
      </c>
      <c r="AM17" s="2"/>
      <c r="AN17" s="19"/>
      <c r="AP17" s="2"/>
      <c r="AQ17" s="114" t="str">
        <f t="shared" si="8"/>
        <v/>
      </c>
      <c r="AR17" s="2" t="str">
        <f t="shared" si="9"/>
        <v/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</row>
    <row r="18" spans="1:216" ht="15" hidden="1" thickBot="1" x14ac:dyDescent="0.25">
      <c r="A18" s="147"/>
      <c r="B18" s="110"/>
      <c r="C18" s="106"/>
      <c r="D18" s="15"/>
      <c r="E18" s="5"/>
      <c r="F18" s="112"/>
      <c r="G18" s="113"/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  <c r="Z18" s="6"/>
      <c r="AA18" s="7"/>
      <c r="AB18" s="144" t="str">
        <f>IF(E18&gt;0, VLOOKUP('Alaska Autocross Series'!E18,'Lookup Tables'!A3:B51,2,FALSE),"")</f>
        <v/>
      </c>
      <c r="AC18" s="144" t="str">
        <f t="shared" si="1"/>
        <v/>
      </c>
      <c r="AD18" s="144" t="str">
        <f t="shared" si="2"/>
        <v/>
      </c>
      <c r="AE18" s="144" t="str">
        <f t="shared" si="5"/>
        <v/>
      </c>
      <c r="AF18" s="143" t="str">
        <f>IF(COUNT(H18:AA18)&gt;0,IF(AE18&gt;0,RANK(AE18,AE5:AE67,1),""),"")</f>
        <v/>
      </c>
      <c r="AG18" s="144" t="str">
        <f t="shared" si="6"/>
        <v/>
      </c>
      <c r="AH18" s="143" t="str">
        <f>IF(COUNT(H18:AA18)&gt;0,IF(AG18&gt;0,RANK(AG18,AG5:AG67,1),""),"")</f>
        <v/>
      </c>
      <c r="AI18" s="143" t="str">
        <f t="shared" si="3"/>
        <v/>
      </c>
      <c r="AJ18" s="143" t="str">
        <f t="shared" si="10"/>
        <v/>
      </c>
      <c r="AK18" s="125" t="str">
        <f ca="1">IF(COUNT(H18:AA18)&gt;0,OFFSET(AH4,MATCH(1,AH5:AH67, 0),-1)/AG18*1000,"")</f>
        <v/>
      </c>
      <c r="AL18" s="127" t="str">
        <f t="shared" si="7"/>
        <v/>
      </c>
      <c r="AM18" s="2"/>
      <c r="AN18" s="19"/>
      <c r="AP18" s="2"/>
      <c r="AQ18" s="114" t="str">
        <f t="shared" si="8"/>
        <v/>
      </c>
      <c r="AR18" s="2" t="str">
        <f t="shared" si="9"/>
        <v/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</row>
    <row r="19" spans="1:216" ht="15" hidden="1" thickBot="1" x14ac:dyDescent="0.25">
      <c r="A19" s="147"/>
      <c r="B19" s="110"/>
      <c r="C19" s="106"/>
      <c r="D19" s="15"/>
      <c r="E19" s="5"/>
      <c r="F19" s="112"/>
      <c r="G19" s="113"/>
      <c r="H19" s="6"/>
      <c r="I19" s="7"/>
      <c r="J19" s="6"/>
      <c r="K19" s="7"/>
      <c r="L19" s="6"/>
      <c r="M19" s="7"/>
      <c r="N19" s="11"/>
      <c r="O19" s="7"/>
      <c r="P19" s="6"/>
      <c r="Q19" s="7"/>
      <c r="R19" s="6"/>
      <c r="S19" s="7"/>
      <c r="T19" s="6"/>
      <c r="U19" s="7"/>
      <c r="V19" s="6"/>
      <c r="W19" s="7"/>
      <c r="X19" s="6"/>
      <c r="Y19" s="7"/>
      <c r="Z19" s="6"/>
      <c r="AA19" s="7"/>
      <c r="AB19" s="144" t="str">
        <f>IF(E19&gt;0, VLOOKUP('Alaska Autocross Series'!E19,'Lookup Tables'!A3:B51,2,FALSE),"")</f>
        <v/>
      </c>
      <c r="AC19" s="144" t="str">
        <f t="shared" si="1"/>
        <v/>
      </c>
      <c r="AD19" s="144" t="str">
        <f t="shared" si="2"/>
        <v/>
      </c>
      <c r="AE19" s="144" t="str">
        <f t="shared" si="5"/>
        <v/>
      </c>
      <c r="AF19" s="143" t="str">
        <f>IF(COUNT(H19:AA19)&gt;0,IF(AE19&gt;0,RANK(AE19,AE5:AE67,1),""),"")</f>
        <v/>
      </c>
      <c r="AG19" s="144" t="str">
        <f t="shared" si="6"/>
        <v/>
      </c>
      <c r="AH19" s="143" t="str">
        <f>IF(COUNT(H19:AA19)&gt;0,IF(AG19&gt;0,RANK(AG19,AG5:AG67,1),""),"")</f>
        <v/>
      </c>
      <c r="AI19" s="143" t="str">
        <f t="shared" si="3"/>
        <v/>
      </c>
      <c r="AJ19" s="143" t="str">
        <f t="shared" si="10"/>
        <v/>
      </c>
      <c r="AK19" s="125" t="str">
        <f ca="1">IF(COUNT(H19:AA19)&gt;0,OFFSET(AH4,MATCH(1,AH5:AH67, 0),-1)/AG19*1000,"")</f>
        <v/>
      </c>
      <c r="AL19" s="127" t="str">
        <f t="shared" si="7"/>
        <v/>
      </c>
      <c r="AM19" s="2"/>
      <c r="AN19" s="19"/>
      <c r="AP19" s="2"/>
      <c r="AQ19" s="114" t="str">
        <f t="shared" si="8"/>
        <v/>
      </c>
      <c r="AR19" s="2" t="str">
        <f t="shared" si="9"/>
        <v/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</row>
    <row r="20" spans="1:216" ht="15" thickBot="1" x14ac:dyDescent="0.25">
      <c r="A20" s="120" t="s">
        <v>554</v>
      </c>
      <c r="B20" s="121"/>
      <c r="C20" s="121"/>
      <c r="D20" s="31"/>
      <c r="E20" s="31"/>
      <c r="F20" s="148"/>
      <c r="G20" s="149"/>
      <c r="H20" s="122"/>
      <c r="I20" s="123"/>
      <c r="J20" s="122"/>
      <c r="K20" s="123"/>
      <c r="L20" s="122"/>
      <c r="M20" s="123"/>
      <c r="N20" s="122"/>
      <c r="O20" s="123"/>
      <c r="P20" s="122"/>
      <c r="Q20" s="123"/>
      <c r="R20" s="122"/>
      <c r="S20" s="123"/>
      <c r="T20" s="122"/>
      <c r="U20" s="123"/>
      <c r="V20" s="122"/>
      <c r="W20" s="123"/>
      <c r="X20" s="122"/>
      <c r="Y20" s="123"/>
      <c r="Z20" s="122"/>
      <c r="AA20" s="123"/>
      <c r="AB20" s="32"/>
      <c r="AC20" s="32"/>
      <c r="AD20" s="32" t="str">
        <f t="shared" si="2"/>
        <v/>
      </c>
      <c r="AE20" s="32"/>
      <c r="AF20" s="31"/>
      <c r="AG20" s="32"/>
      <c r="AH20" s="33"/>
      <c r="AI20" s="31"/>
      <c r="AJ20" s="31"/>
      <c r="AK20" s="88"/>
      <c r="AL20" s="124" t="str">
        <f t="shared" si="7"/>
        <v>Run Group 2</v>
      </c>
      <c r="AM20" s="2"/>
      <c r="AN20" s="19"/>
      <c r="AO20" s="17"/>
      <c r="AP20" s="2"/>
      <c r="AQ20" s="114" t="str">
        <f t="shared" si="8"/>
        <v/>
      </c>
      <c r="AR20" s="2" t="str">
        <f t="shared" si="9"/>
        <v/>
      </c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</row>
    <row r="21" spans="1:216" ht="14.25" x14ac:dyDescent="0.2">
      <c r="A21" s="128" t="s">
        <v>605</v>
      </c>
      <c r="B21" s="108" t="s">
        <v>606</v>
      </c>
      <c r="C21" s="14"/>
      <c r="D21" s="4">
        <v>432</v>
      </c>
      <c r="E21" s="5" t="s">
        <v>607</v>
      </c>
      <c r="F21" s="112" t="s">
        <v>645</v>
      </c>
      <c r="G21" s="113" t="s">
        <v>194</v>
      </c>
      <c r="H21" s="6">
        <v>63.372</v>
      </c>
      <c r="I21" s="7"/>
      <c r="J21" s="6">
        <v>60.869</v>
      </c>
      <c r="K21" s="7"/>
      <c r="L21" s="6">
        <v>62.244999999999997</v>
      </c>
      <c r="M21" s="7"/>
      <c r="N21" s="11">
        <v>61.405000000000001</v>
      </c>
      <c r="O21" s="7"/>
      <c r="P21" s="6">
        <v>60.640999999999998</v>
      </c>
      <c r="Q21" s="7"/>
      <c r="R21" s="6">
        <v>60.100999999999999</v>
      </c>
      <c r="S21" s="7"/>
      <c r="T21" s="6">
        <v>59.728000000000002</v>
      </c>
      <c r="U21" s="7"/>
      <c r="V21" s="6">
        <v>59.408999999999999</v>
      </c>
      <c r="W21" s="7"/>
      <c r="X21" s="6">
        <v>59.707000000000001</v>
      </c>
      <c r="Y21" s="7"/>
      <c r="Z21" s="6">
        <v>59.984999999999999</v>
      </c>
      <c r="AA21" s="7"/>
      <c r="AB21" s="144">
        <f>IF(E21&gt;0, VLOOKUP('Alaska Autocross Series'!E21,'Lookup Tables'!A3:B51,2,FALSE),"")</f>
        <v>0.86099999999999999</v>
      </c>
      <c r="AC21" s="144">
        <f t="shared" ref="AC21:AC35" si="11">IF(COUNT(H21:AA21)&gt;0,MAX(IF(I21&gt;0,I21+H21,H21),IF(K21&gt;0,K21+J21,J21),IF(M21&gt;0,M21+L21,L21),IF(O21&gt;0,O21+N21,N21),IF(Q21&gt;0,Q21+P21,P21),IF(S21&gt;0,S21+R21,R21),IF(U21&gt;0,U21+T21,T21),IF(W21&gt;0,W21+V21,V21),IF(Y21&gt;0,Y21+X21,X21),IF(AA21&gt;0,AA21+Z21,Z21)),"")</f>
        <v>63.372</v>
      </c>
      <c r="AD21" s="144">
        <f t="shared" si="2"/>
        <v>3.963000000000001</v>
      </c>
      <c r="AE21" s="144">
        <f t="shared" si="5"/>
        <v>59.408999999999999</v>
      </c>
      <c r="AF21" s="143">
        <f>IF(COUNT(H21:AA21)&gt;0,IF(AE21&gt;0,RANK(AE21,AE5:AE67,1),""),"")</f>
        <v>16</v>
      </c>
      <c r="AG21" s="144">
        <f>IF(COUNT(H21:AA21)&gt;0,(AE21*AB21),"")</f>
        <v>51.151148999999997</v>
      </c>
      <c r="AH21" s="143">
        <f>IF(COUNT(H21:AA21)&gt;0,IF(AG21&gt;0,RANK(AG21,AG5:AG67,1),""),"")</f>
        <v>20</v>
      </c>
      <c r="AI21" s="143" t="str">
        <f t="shared" ref="AI21:AI35" si="12">IF(AQ21&gt;0,IF(AQ21&lt;800,RANK(AQ21,$AQ$5:$AQ$67,1),""),"")</f>
        <v/>
      </c>
      <c r="AJ21" s="143" t="str">
        <f t="shared" si="10"/>
        <v/>
      </c>
      <c r="AK21" s="125">
        <f ca="1">IF(COUNT(H21:AA21)&gt;0,OFFSET(AH4,MATCH(1,AH5:AH67, 0),-1)/AG21*1000,"")</f>
        <v>857.58249536095468</v>
      </c>
      <c r="AL21" s="127" t="str">
        <f t="shared" si="7"/>
        <v>Nick Vickery</v>
      </c>
      <c r="AM21" s="2"/>
      <c r="AN21" s="19"/>
      <c r="AP21" s="2"/>
      <c r="AQ21" s="114" t="str">
        <f t="shared" si="8"/>
        <v/>
      </c>
      <c r="AR21" s="2" t="str">
        <f t="shared" si="9"/>
        <v/>
      </c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</row>
    <row r="22" spans="1:216" ht="14.25" x14ac:dyDescent="0.2">
      <c r="A22" s="129" t="s">
        <v>608</v>
      </c>
      <c r="B22" s="109" t="s">
        <v>642</v>
      </c>
      <c r="C22" s="15"/>
      <c r="D22" s="4">
        <v>101</v>
      </c>
      <c r="E22" s="8" t="s">
        <v>609</v>
      </c>
      <c r="F22" s="112" t="s">
        <v>645</v>
      </c>
      <c r="G22" s="113"/>
      <c r="H22" s="6">
        <v>64.356999999999999</v>
      </c>
      <c r="I22" s="7">
        <v>1</v>
      </c>
      <c r="J22" s="6" t="s">
        <v>639</v>
      </c>
      <c r="K22" s="7"/>
      <c r="L22" s="6">
        <v>67.042000000000002</v>
      </c>
      <c r="M22" s="7"/>
      <c r="N22" s="6">
        <v>66.448999999999998</v>
      </c>
      <c r="O22" s="7">
        <v>1</v>
      </c>
      <c r="P22" s="6">
        <v>63.404000000000003</v>
      </c>
      <c r="Q22" s="7"/>
      <c r="R22" s="6">
        <v>63.119</v>
      </c>
      <c r="S22" s="7"/>
      <c r="T22" s="6" t="s">
        <v>639</v>
      </c>
      <c r="U22" s="7"/>
      <c r="V22" s="6">
        <v>62.265000000000001</v>
      </c>
      <c r="W22" s="7"/>
      <c r="X22" s="6">
        <v>63.417000000000002</v>
      </c>
      <c r="Y22" s="7"/>
      <c r="Z22" s="6">
        <v>62.776000000000003</v>
      </c>
      <c r="AA22" s="7">
        <v>1</v>
      </c>
      <c r="AB22" s="144">
        <f>IF(E22&gt;0, VLOOKUP('Alaska Autocross Series'!E22,'Lookup Tables'!A3:B51,2,FALSE),"")</f>
        <v>0.8</v>
      </c>
      <c r="AC22" s="144">
        <f t="shared" si="11"/>
        <v>67.448999999999998</v>
      </c>
      <c r="AD22" s="144">
        <f t="shared" si="2"/>
        <v>5.1839999999999975</v>
      </c>
      <c r="AE22" s="144">
        <f t="shared" si="5"/>
        <v>62.265000000000001</v>
      </c>
      <c r="AF22" s="143">
        <f>IF(COUNT(H22:AA22)&gt;0,IF(AE22&gt;0,RANK(AE22,AE5:AE67,1),""),"")</f>
        <v>21</v>
      </c>
      <c r="AG22" s="144">
        <f t="shared" ref="AG22:AG35" si="13">IF(COUNT(H22:AA22)&gt;0,(AE22*AB22),"")</f>
        <v>49.812000000000005</v>
      </c>
      <c r="AH22" s="143">
        <f>IF(COUNT(H22:AA22)&gt;0,IF(AG22&gt;0,RANK(AG22,AG5:AG67,1),""),"")</f>
        <v>17</v>
      </c>
      <c r="AI22" s="143" t="str">
        <f t="shared" si="12"/>
        <v/>
      </c>
      <c r="AJ22" s="143" t="str">
        <f t="shared" si="10"/>
        <v/>
      </c>
      <c r="AK22" s="125">
        <f ca="1">IF(COUNT(H22:AA22)&gt;0,OFFSET(AH4,MATCH(1,AH5:AH67, 0),-1)/AG22*1000,"")</f>
        <v>880.63779812093458</v>
      </c>
      <c r="AL22" s="127" t="str">
        <f t="shared" si="7"/>
        <v>Benjamin Dang</v>
      </c>
      <c r="AM22" s="2"/>
      <c r="AN22" s="19"/>
      <c r="AP22" s="2"/>
      <c r="AQ22" s="114" t="str">
        <f t="shared" si="8"/>
        <v/>
      </c>
      <c r="AR22" s="2" t="str">
        <f t="shared" si="9"/>
        <v/>
      </c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</row>
    <row r="23" spans="1:216" ht="14.25" x14ac:dyDescent="0.2">
      <c r="A23" s="129" t="s">
        <v>610</v>
      </c>
      <c r="B23" s="109" t="s">
        <v>611</v>
      </c>
      <c r="C23" s="15"/>
      <c r="D23" s="4">
        <v>13</v>
      </c>
      <c r="E23" s="8" t="s">
        <v>599</v>
      </c>
      <c r="F23" s="112"/>
      <c r="G23" s="113"/>
      <c r="H23" s="6">
        <v>67.498000000000005</v>
      </c>
      <c r="I23" s="7">
        <v>1</v>
      </c>
      <c r="J23" s="6">
        <v>61.110999999999997</v>
      </c>
      <c r="K23" s="7">
        <v>1</v>
      </c>
      <c r="L23" s="6">
        <v>58.744</v>
      </c>
      <c r="M23" s="7">
        <v>1</v>
      </c>
      <c r="N23" s="11">
        <v>58.545999999999999</v>
      </c>
      <c r="O23" s="7"/>
      <c r="P23" s="6">
        <v>58.39</v>
      </c>
      <c r="Q23" s="7"/>
      <c r="R23" s="6">
        <v>58.737000000000002</v>
      </c>
      <c r="S23" s="7"/>
      <c r="T23" s="6">
        <v>58.706000000000003</v>
      </c>
      <c r="U23" s="7"/>
      <c r="V23" s="6">
        <v>57.113</v>
      </c>
      <c r="W23" s="7"/>
      <c r="X23" s="6">
        <v>57.1</v>
      </c>
      <c r="Y23" s="7">
        <v>1</v>
      </c>
      <c r="Z23" s="6">
        <v>56.893000000000001</v>
      </c>
      <c r="AA23" s="7"/>
      <c r="AB23" s="144">
        <f>IF(E23&gt;0, VLOOKUP('Alaska Autocross Series'!E23,'Lookup Tables'!A3:B51,2,FALSE),"")</f>
        <v>0.83799999999999997</v>
      </c>
      <c r="AC23" s="144">
        <f t="shared" si="11"/>
        <v>68.498000000000005</v>
      </c>
      <c r="AD23" s="144">
        <f t="shared" si="2"/>
        <v>11.605000000000004</v>
      </c>
      <c r="AE23" s="144">
        <f t="shared" si="5"/>
        <v>56.893000000000001</v>
      </c>
      <c r="AF23" s="143">
        <f>IF(COUNT(H23:AA23)&gt;0,IF(AE23&gt;0,RANK(AE23,AE5:AE67,1),""),"")</f>
        <v>11</v>
      </c>
      <c r="AG23" s="144">
        <f t="shared" si="13"/>
        <v>47.676333999999997</v>
      </c>
      <c r="AH23" s="143">
        <f>IF(COUNT(H23:AA23)&gt;0,IF(AG23&gt;0,RANK(AG23,AG5:AG67,1),""),"")</f>
        <v>14</v>
      </c>
      <c r="AI23" s="143" t="str">
        <f t="shared" si="12"/>
        <v/>
      </c>
      <c r="AJ23" s="143" t="str">
        <f t="shared" si="10"/>
        <v/>
      </c>
      <c r="AK23" s="125">
        <f ca="1">IF(COUNT(H23:AA23)&gt;0,OFFSET(AH4,MATCH(1,AH5:AH67, 0),-1)/AG23*1000,"")</f>
        <v>920.08605359631895</v>
      </c>
      <c r="AL23" s="127" t="str">
        <f t="shared" si="7"/>
        <v>Ken Martens</v>
      </c>
      <c r="AM23" s="2"/>
      <c r="AN23" s="19"/>
      <c r="AP23" s="2"/>
      <c r="AQ23" s="114" t="str">
        <f t="shared" si="8"/>
        <v/>
      </c>
      <c r="AR23" s="2" t="str">
        <f t="shared" si="9"/>
        <v/>
      </c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</row>
    <row r="24" spans="1:216" ht="14.25" x14ac:dyDescent="0.2">
      <c r="A24" s="129" t="s">
        <v>612</v>
      </c>
      <c r="B24" s="109" t="s">
        <v>643</v>
      </c>
      <c r="C24" s="15"/>
      <c r="D24" s="4">
        <v>7</v>
      </c>
      <c r="E24" s="8" t="s">
        <v>613</v>
      </c>
      <c r="F24" s="112"/>
      <c r="G24" s="113"/>
      <c r="H24" s="6">
        <v>53.387</v>
      </c>
      <c r="I24" s="7">
        <v>2</v>
      </c>
      <c r="J24" s="6">
        <v>53.881999999999998</v>
      </c>
      <c r="K24" s="7">
        <v>1</v>
      </c>
      <c r="L24" s="6">
        <v>53.043999999999997</v>
      </c>
      <c r="M24" s="7">
        <v>1</v>
      </c>
      <c r="N24" s="6">
        <v>53.091000000000001</v>
      </c>
      <c r="O24" s="7"/>
      <c r="P24" s="6">
        <v>52.850999999999999</v>
      </c>
      <c r="Q24" s="7"/>
      <c r="R24" s="6">
        <v>53.533999999999999</v>
      </c>
      <c r="S24" s="7"/>
      <c r="T24" s="6">
        <v>54.127000000000002</v>
      </c>
      <c r="U24" s="7">
        <v>1</v>
      </c>
      <c r="V24" s="6">
        <v>52.850999999999999</v>
      </c>
      <c r="W24" s="7">
        <v>1</v>
      </c>
      <c r="X24" s="6">
        <v>53.24</v>
      </c>
      <c r="Y24" s="7"/>
      <c r="Z24" s="6">
        <v>53.2</v>
      </c>
      <c r="AA24" s="7">
        <v>2</v>
      </c>
      <c r="AB24" s="144">
        <f>IF(E24&gt;0, VLOOKUP('Alaska Autocross Series'!E24,'Lookup Tables'!A3:B51,2,FALSE),"")</f>
        <v>0.83</v>
      </c>
      <c r="AC24" s="144">
        <f t="shared" si="11"/>
        <v>55.387</v>
      </c>
      <c r="AD24" s="144">
        <f t="shared" ref="AD24:AD67" si="14">IF(COUNT(H24:AA24)&gt;0,SUM(AC24-AE24),"")</f>
        <v>2.5360000000000014</v>
      </c>
      <c r="AE24" s="144">
        <f t="shared" si="5"/>
        <v>52.850999999999999</v>
      </c>
      <c r="AF24" s="143">
        <f>IF(COUNT(H24:AA24)&gt;0,IF(AE24&gt;0,RANK(AE24,AE5:AE67,1),""),"")</f>
        <v>2</v>
      </c>
      <c r="AG24" s="144">
        <f t="shared" si="13"/>
        <v>43.866329999999998</v>
      </c>
      <c r="AH24" s="143">
        <f>IF(COUNT(H24:AA24)&gt;0,IF(AG24&gt;0,RANK(AG24,AG5:AG67,1),""),"")</f>
        <v>1</v>
      </c>
      <c r="AI24" s="143" t="str">
        <f t="shared" si="12"/>
        <v/>
      </c>
      <c r="AJ24" s="143" t="str">
        <f t="shared" si="10"/>
        <v/>
      </c>
      <c r="AK24" s="125">
        <f ca="1">IF(COUNT(H24:AA24)&gt;0,OFFSET(AH4,MATCH(1,AH5:AH67, 0),-1)/AG24*1000,"")</f>
        <v>1000</v>
      </c>
      <c r="AL24" s="127" t="str">
        <f t="shared" si="7"/>
        <v>Chad Barnes</v>
      </c>
      <c r="AM24" s="2"/>
      <c r="AN24" s="19"/>
      <c r="AP24" s="2"/>
      <c r="AQ24" s="114" t="str">
        <f t="shared" si="8"/>
        <v/>
      </c>
      <c r="AR24" s="2" t="str">
        <f t="shared" si="9"/>
        <v/>
      </c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</row>
    <row r="25" spans="1:216" ht="14.25" x14ac:dyDescent="0.2">
      <c r="A25" s="129" t="s">
        <v>614</v>
      </c>
      <c r="B25" s="109" t="s">
        <v>583</v>
      </c>
      <c r="C25" s="15"/>
      <c r="D25" s="4">
        <v>16</v>
      </c>
      <c r="E25" s="8" t="s">
        <v>615</v>
      </c>
      <c r="F25" s="112"/>
      <c r="G25" s="113"/>
      <c r="H25" s="6">
        <v>62.933</v>
      </c>
      <c r="I25" s="7">
        <v>1</v>
      </c>
      <c r="J25" s="6">
        <v>62.110999999999997</v>
      </c>
      <c r="K25" s="7">
        <v>1</v>
      </c>
      <c r="L25" s="6">
        <v>63.898000000000003</v>
      </c>
      <c r="M25" s="7"/>
      <c r="N25" s="11">
        <v>64.578000000000003</v>
      </c>
      <c r="O25" s="7">
        <v>1</v>
      </c>
      <c r="P25" s="6">
        <v>62.963000000000001</v>
      </c>
      <c r="Q25" s="7">
        <v>1</v>
      </c>
      <c r="R25" s="6">
        <v>61.540999999999997</v>
      </c>
      <c r="S25" s="7">
        <v>1</v>
      </c>
      <c r="T25" s="6">
        <v>62.338999999999999</v>
      </c>
      <c r="U25" s="7"/>
      <c r="V25" s="6">
        <v>61.716999999999999</v>
      </c>
      <c r="W25" s="7"/>
      <c r="X25" s="6">
        <v>63.996000000000002</v>
      </c>
      <c r="Y25" s="7">
        <v>2</v>
      </c>
      <c r="Z25" s="6">
        <v>62.79</v>
      </c>
      <c r="AA25" s="7">
        <v>1</v>
      </c>
      <c r="AB25" s="144">
        <f>IF(E25&gt;0, VLOOKUP('Alaska Autocross Series'!E25,'Lookup Tables'!A3:B51,2,FALSE),"")</f>
        <v>0.80400000000000005</v>
      </c>
      <c r="AC25" s="144">
        <f t="shared" si="11"/>
        <v>65.996000000000009</v>
      </c>
      <c r="AD25" s="144">
        <f t="shared" si="14"/>
        <v>4.2790000000000106</v>
      </c>
      <c r="AE25" s="144">
        <f t="shared" si="5"/>
        <v>61.716999999999999</v>
      </c>
      <c r="AF25" s="143">
        <f>IF(COUNT(H25:AA25)&gt;0,IF(AE25&gt;0,RANK(AE25,AE5:AE67,1),""),"")</f>
        <v>20</v>
      </c>
      <c r="AG25" s="144">
        <f t="shared" si="13"/>
        <v>49.620468000000002</v>
      </c>
      <c r="AH25" s="143">
        <f>IF(COUNT(H25:AA25)&gt;0,IF(AG25&gt;0,RANK(AG25,AG5:AG67,1),""),"")</f>
        <v>16</v>
      </c>
      <c r="AI25" s="143" t="str">
        <f t="shared" si="12"/>
        <v/>
      </c>
      <c r="AJ25" s="143" t="str">
        <f t="shared" si="10"/>
        <v/>
      </c>
      <c r="AK25" s="125">
        <f ca="1">IF(COUNT(H25:AA25)&gt;0,OFFSET(AH4,MATCH(1,AH5:AH67, 0),-1)/AG25*1000,"")</f>
        <v>884.03700666426596</v>
      </c>
      <c r="AL25" s="127" t="str">
        <f t="shared" si="7"/>
        <v>Tyler Johnson</v>
      </c>
      <c r="AM25" s="2"/>
      <c r="AN25" s="19"/>
      <c r="AP25" s="2"/>
      <c r="AQ25" s="114" t="str">
        <f t="shared" si="8"/>
        <v/>
      </c>
      <c r="AR25" s="2" t="str">
        <f t="shared" si="9"/>
        <v/>
      </c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</row>
    <row r="26" spans="1:216" ht="14.25" x14ac:dyDescent="0.2">
      <c r="A26" s="129" t="s">
        <v>616</v>
      </c>
      <c r="B26" s="109" t="s">
        <v>617</v>
      </c>
      <c r="C26" s="15"/>
      <c r="D26" s="4">
        <v>10</v>
      </c>
      <c r="E26" s="8" t="s">
        <v>593</v>
      </c>
      <c r="F26" s="112"/>
      <c r="G26" s="113"/>
      <c r="H26" s="6">
        <v>60.14</v>
      </c>
      <c r="I26" s="7"/>
      <c r="J26" s="6">
        <v>59.792000000000002</v>
      </c>
      <c r="K26" s="7"/>
      <c r="L26" s="6">
        <v>58.832000000000001</v>
      </c>
      <c r="M26" s="7"/>
      <c r="N26" s="6">
        <v>58.426000000000002</v>
      </c>
      <c r="O26" s="7"/>
      <c r="P26" s="6">
        <v>58.627000000000002</v>
      </c>
      <c r="Q26" s="7"/>
      <c r="R26" s="6">
        <v>59.058999999999997</v>
      </c>
      <c r="S26" s="7"/>
      <c r="T26" s="6">
        <v>58.901000000000003</v>
      </c>
      <c r="U26" s="7"/>
      <c r="V26" s="6">
        <v>58.228000000000002</v>
      </c>
      <c r="W26" s="7"/>
      <c r="X26" s="6">
        <v>58.057000000000002</v>
      </c>
      <c r="Y26" s="7"/>
      <c r="Z26" s="6"/>
      <c r="AA26" s="7"/>
      <c r="AB26" s="144">
        <f>IF(E26&gt;0, VLOOKUP('Alaska Autocross Series'!E26,'Lookup Tables'!A3:B51,2,FALSE),"")</f>
        <v>0.81</v>
      </c>
      <c r="AC26" s="144">
        <f t="shared" si="11"/>
        <v>60.14</v>
      </c>
      <c r="AD26" s="144">
        <f t="shared" si="14"/>
        <v>2.0829999999999984</v>
      </c>
      <c r="AE26" s="144">
        <f t="shared" si="5"/>
        <v>58.057000000000002</v>
      </c>
      <c r="AF26" s="143">
        <f>IF(COUNT(H26:AA26)&gt;0,IF(AE26&gt;0,RANK(AE26,AE5:AE67,1),""),"")</f>
        <v>13</v>
      </c>
      <c r="AG26" s="144">
        <f t="shared" si="13"/>
        <v>47.026170000000008</v>
      </c>
      <c r="AH26" s="143">
        <f>IF(COUNT(H26:AA26)&gt;0,IF(AG26&gt;0,RANK(AG26,AG5:AG67,1),""),"")</f>
        <v>10</v>
      </c>
      <c r="AI26" s="143" t="str">
        <f t="shared" si="12"/>
        <v/>
      </c>
      <c r="AJ26" s="143" t="str">
        <f t="shared" si="10"/>
        <v/>
      </c>
      <c r="AK26" s="125">
        <f ca="1">IF(COUNT(H26:AA26)&gt;0,OFFSET(AH4,MATCH(1,AH5:AH67, 0),-1)/AG26*1000,"")</f>
        <v>932.80677546140782</v>
      </c>
      <c r="AL26" s="127" t="str">
        <f t="shared" si="7"/>
        <v>John Wahl</v>
      </c>
      <c r="AM26" s="2"/>
      <c r="AN26" s="19"/>
      <c r="AP26" s="2"/>
      <c r="AQ26" s="114" t="str">
        <f t="shared" si="8"/>
        <v/>
      </c>
      <c r="AR26" s="2" t="str">
        <f t="shared" si="9"/>
        <v/>
      </c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</row>
    <row r="27" spans="1:216" ht="14.25" x14ac:dyDescent="0.2">
      <c r="A27" s="129" t="s">
        <v>618</v>
      </c>
      <c r="B27" s="109" t="s">
        <v>619</v>
      </c>
      <c r="C27" s="15"/>
      <c r="D27" s="4">
        <v>917</v>
      </c>
      <c r="E27" s="8" t="s">
        <v>580</v>
      </c>
      <c r="F27" s="112"/>
      <c r="G27" s="113"/>
      <c r="H27" s="6">
        <v>57.86</v>
      </c>
      <c r="I27" s="7">
        <v>2</v>
      </c>
      <c r="J27" s="6">
        <v>57.49</v>
      </c>
      <c r="K27" s="7"/>
      <c r="L27" s="6">
        <v>57.69</v>
      </c>
      <c r="M27" s="7">
        <v>1</v>
      </c>
      <c r="N27" s="11">
        <v>72.260999999999996</v>
      </c>
      <c r="O27" s="7"/>
      <c r="P27" s="6" t="s">
        <v>641</v>
      </c>
      <c r="Q27" s="7"/>
      <c r="R27" s="6">
        <v>55.927999999999997</v>
      </c>
      <c r="S27" s="7"/>
      <c r="T27" s="6">
        <v>54.619</v>
      </c>
      <c r="U27" s="7"/>
      <c r="V27" s="6">
        <v>55.792000000000002</v>
      </c>
      <c r="W27" s="7">
        <v>1</v>
      </c>
      <c r="X27" s="6">
        <v>54.383000000000003</v>
      </c>
      <c r="Y27" s="7">
        <v>35</v>
      </c>
      <c r="Z27" s="6">
        <v>54.276000000000003</v>
      </c>
      <c r="AA27" s="7">
        <v>1</v>
      </c>
      <c r="AB27" s="144">
        <f>IF(E27&gt;0, VLOOKUP('Alaska Autocross Series'!E27,'Lookup Tables'!A3:B51,2,FALSE),"")</f>
        <v>0.81899999999999995</v>
      </c>
      <c r="AC27" s="144">
        <f t="shared" si="11"/>
        <v>89.38300000000001</v>
      </c>
      <c r="AD27" s="144">
        <f t="shared" si="14"/>
        <v>34.76400000000001</v>
      </c>
      <c r="AE27" s="144">
        <f t="shared" si="5"/>
        <v>54.619</v>
      </c>
      <c r="AF27" s="143">
        <f>IF(COUNT(H27:AA27)&gt;0,IF(AE27&gt;0,RANK(AE27,AE5:AE67,1),""),"")</f>
        <v>6</v>
      </c>
      <c r="AG27" s="144">
        <f t="shared" si="13"/>
        <v>44.732960999999996</v>
      </c>
      <c r="AH27" s="143">
        <f>IF(COUNT(H27:AA27)&gt;0,IF(AG27&gt;0,RANK(AG27,AG5:AG67,1),""),"")</f>
        <v>5</v>
      </c>
      <c r="AI27" s="143" t="str">
        <f t="shared" si="12"/>
        <v/>
      </c>
      <c r="AJ27" s="143" t="str">
        <f t="shared" si="10"/>
        <v/>
      </c>
      <c r="AK27" s="125">
        <f ca="1">IF(COUNT(H27:AA27)&gt;0,OFFSET(AH4,MATCH(1,AH5:AH67, 0),-1)/AG27*1000,"")</f>
        <v>980.6265675102527</v>
      </c>
      <c r="AL27" s="127" t="str">
        <f t="shared" si="7"/>
        <v>Ross Brooks</v>
      </c>
      <c r="AM27" s="2"/>
      <c r="AN27" s="19"/>
      <c r="AP27" s="2"/>
      <c r="AQ27" s="114" t="str">
        <f t="shared" si="8"/>
        <v/>
      </c>
      <c r="AR27" s="2" t="str">
        <f t="shared" si="9"/>
        <v/>
      </c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</row>
    <row r="28" spans="1:216" ht="14.25" x14ac:dyDescent="0.2">
      <c r="A28" s="130" t="s">
        <v>620</v>
      </c>
      <c r="B28" s="110" t="s">
        <v>621</v>
      </c>
      <c r="C28" s="15"/>
      <c r="D28" s="4">
        <v>54</v>
      </c>
      <c r="E28" s="8" t="s">
        <v>644</v>
      </c>
      <c r="F28" s="112" t="s">
        <v>645</v>
      </c>
      <c r="G28" s="113"/>
      <c r="H28" s="6">
        <v>65.436999999999998</v>
      </c>
      <c r="I28" s="7"/>
      <c r="J28" s="6">
        <v>63.463999999999999</v>
      </c>
      <c r="K28" s="7"/>
      <c r="L28" s="6">
        <v>63.54</v>
      </c>
      <c r="M28" s="7">
        <v>1</v>
      </c>
      <c r="N28" s="6">
        <v>63.6</v>
      </c>
      <c r="O28" s="7"/>
      <c r="P28" s="6">
        <v>63.616999999999997</v>
      </c>
      <c r="Q28" s="7"/>
      <c r="R28" s="6" t="s">
        <v>641</v>
      </c>
      <c r="S28" s="7"/>
      <c r="T28" s="6" t="s">
        <v>641</v>
      </c>
      <c r="U28" s="7"/>
      <c r="V28" s="6" t="s">
        <v>641</v>
      </c>
      <c r="W28" s="7"/>
      <c r="X28" s="6" t="s">
        <v>641</v>
      </c>
      <c r="Y28" s="7"/>
      <c r="Z28" s="6" t="s">
        <v>641</v>
      </c>
      <c r="AA28" s="7"/>
      <c r="AB28" s="144">
        <f>IF(E28&gt;0, VLOOKUP('Alaska Autocross Series'!E28,'Lookup Tables'!A3:B51,2,FALSE),"")</f>
        <v>0.78600000000000003</v>
      </c>
      <c r="AC28" s="144">
        <f t="shared" si="11"/>
        <v>65.436999999999998</v>
      </c>
      <c r="AD28" s="144">
        <f t="shared" si="14"/>
        <v>1.972999999999999</v>
      </c>
      <c r="AE28" s="144">
        <f t="shared" si="5"/>
        <v>63.463999999999999</v>
      </c>
      <c r="AF28" s="143">
        <f>IF(COUNT(H28:AA28)&gt;0,IF(AE28&gt;0,RANK(AE28,AE5:AE67,1),""),"")</f>
        <v>23</v>
      </c>
      <c r="AG28" s="144">
        <f t="shared" si="13"/>
        <v>49.882704000000004</v>
      </c>
      <c r="AH28" s="143">
        <f>IF(COUNT(H28:AA28)&gt;0,IF(AG28&gt;0,RANK(AG28,AG5:AG67,1),""),"")</f>
        <v>19</v>
      </c>
      <c r="AI28" s="143" t="str">
        <f t="shared" si="12"/>
        <v/>
      </c>
      <c r="AJ28" s="143" t="str">
        <f t="shared" si="10"/>
        <v/>
      </c>
      <c r="AK28" s="125">
        <f ca="1">IF(COUNT(H28:AA28)&gt;0,OFFSET(AH4,MATCH(1,AH5:AH67, 0),-1)/AG28*1000,"")</f>
        <v>879.38957759787831</v>
      </c>
      <c r="AL28" s="127" t="str">
        <f t="shared" si="7"/>
        <v>Austin Betz</v>
      </c>
      <c r="AM28" s="2"/>
      <c r="AN28" s="19"/>
      <c r="AP28" s="2"/>
      <c r="AQ28" s="114" t="str">
        <f t="shared" si="8"/>
        <v/>
      </c>
      <c r="AR28" s="2" t="str">
        <f t="shared" si="9"/>
        <v/>
      </c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</row>
    <row r="29" spans="1:216" ht="15" thickBot="1" x14ac:dyDescent="0.25">
      <c r="A29" s="130" t="s">
        <v>622</v>
      </c>
      <c r="B29" s="110" t="s">
        <v>623</v>
      </c>
      <c r="C29" s="15" t="s">
        <v>150</v>
      </c>
      <c r="D29" s="4">
        <v>1</v>
      </c>
      <c r="E29" s="8" t="s">
        <v>624</v>
      </c>
      <c r="F29" s="112"/>
      <c r="G29" s="113"/>
      <c r="H29" s="6">
        <v>54.302999999999997</v>
      </c>
      <c r="I29" s="7"/>
      <c r="J29" s="6">
        <v>53.103000000000002</v>
      </c>
      <c r="K29" s="7">
        <v>1</v>
      </c>
      <c r="L29" s="6">
        <v>54.183999999999997</v>
      </c>
      <c r="M29" s="7">
        <v>1</v>
      </c>
      <c r="N29" s="11">
        <v>53.488</v>
      </c>
      <c r="O29" s="7"/>
      <c r="P29" s="6">
        <v>53.042999999999999</v>
      </c>
      <c r="Q29" s="7"/>
      <c r="R29" s="6">
        <v>54.286999999999999</v>
      </c>
      <c r="S29" s="7"/>
      <c r="T29" s="6">
        <v>53.133000000000003</v>
      </c>
      <c r="U29" s="7"/>
      <c r="V29" s="6">
        <v>52.616999999999997</v>
      </c>
      <c r="W29" s="7">
        <v>1</v>
      </c>
      <c r="X29" s="6">
        <v>52.295999999999999</v>
      </c>
      <c r="Y29" s="7"/>
      <c r="Z29" s="6">
        <v>53.572000000000003</v>
      </c>
      <c r="AA29" s="7"/>
      <c r="AB29" s="144">
        <f>IF(E29&gt;0, VLOOKUP('Alaska Autocross Series'!E29,'Lookup Tables'!A3:B51,2,FALSE),"")</f>
        <v>0.85599999999999998</v>
      </c>
      <c r="AC29" s="144">
        <f t="shared" si="11"/>
        <v>55.183999999999997</v>
      </c>
      <c r="AD29" s="144">
        <f t="shared" si="14"/>
        <v>2.8879999999999981</v>
      </c>
      <c r="AE29" s="144">
        <f t="shared" si="5"/>
        <v>52.295999999999999</v>
      </c>
      <c r="AF29" s="143">
        <f>IF(COUNT(H29:AA29)&gt;0,IF(AE29&gt;0,RANK(AE29,AE5:AE67,1),""),"")</f>
        <v>1</v>
      </c>
      <c r="AG29" s="144">
        <f t="shared" si="13"/>
        <v>44.765375999999996</v>
      </c>
      <c r="AH29" s="143">
        <f>IF(COUNT(H29:AA29)&gt;0,IF(AG29&gt;0,RANK(AG29,AG5:AG67,1),""),"")</f>
        <v>6</v>
      </c>
      <c r="AI29" s="143" t="str">
        <f t="shared" si="12"/>
        <v/>
      </c>
      <c r="AJ29" s="143" t="str">
        <f t="shared" si="10"/>
        <v/>
      </c>
      <c r="AK29" s="125">
        <f ca="1">IF(COUNT(H29:AA29)&gt;0,OFFSET(AH4,MATCH(1,AH5:AH67, 0),-1)/AG29*1000,"")</f>
        <v>979.91648724228298</v>
      </c>
      <c r="AL29" s="127" t="str">
        <f t="shared" si="7"/>
        <v>Terrance Pearson</v>
      </c>
      <c r="AM29" s="2"/>
      <c r="AN29" s="19"/>
      <c r="AP29" s="2"/>
      <c r="AQ29" s="114" t="str">
        <f t="shared" si="8"/>
        <v/>
      </c>
      <c r="AR29" s="2" t="str">
        <f t="shared" si="9"/>
        <v/>
      </c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</row>
    <row r="30" spans="1:216" ht="14.25" hidden="1" x14ac:dyDescent="0.2">
      <c r="A30" s="130"/>
      <c r="B30" s="110"/>
      <c r="C30" s="15"/>
      <c r="D30" s="4"/>
      <c r="E30" s="8"/>
      <c r="F30" s="112"/>
      <c r="G30" s="113"/>
      <c r="H30" s="6"/>
      <c r="I30" s="7"/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6"/>
      <c r="AA30" s="7"/>
      <c r="AB30" s="144" t="str">
        <f>IF(E30&gt;0, VLOOKUP('Alaska Autocross Series'!E30,'Lookup Tables'!A3:B51,2,FALSE),"")</f>
        <v/>
      </c>
      <c r="AC30" s="144" t="str">
        <f t="shared" si="11"/>
        <v/>
      </c>
      <c r="AD30" s="144" t="str">
        <f t="shared" si="14"/>
        <v/>
      </c>
      <c r="AE30" s="144" t="str">
        <f t="shared" si="5"/>
        <v/>
      </c>
      <c r="AF30" s="143" t="str">
        <f>IF(COUNT(H30:AA30)&gt;0,IF(AE30&gt;0,RANK(AE30,AE5:AE67,1),""),"")</f>
        <v/>
      </c>
      <c r="AG30" s="144" t="str">
        <f t="shared" si="13"/>
        <v/>
      </c>
      <c r="AH30" s="143" t="str">
        <f>IF(COUNT(H30:AA30)&gt;0,IF(AG30&gt;0,RANK(AG30,AG5:AG67,1),""),"")</f>
        <v/>
      </c>
      <c r="AI30" s="143" t="str">
        <f t="shared" si="12"/>
        <v/>
      </c>
      <c r="AJ30" s="143" t="str">
        <f t="shared" si="10"/>
        <v/>
      </c>
      <c r="AK30" s="125" t="str">
        <f ca="1">IF(COUNT(H30:AA30)&gt;0,OFFSET(AH4,MATCH(1,AH5:AH67, 0),-1)/AG30*1000,"")</f>
        <v/>
      </c>
      <c r="AL30" s="127" t="str">
        <f t="shared" si="7"/>
        <v/>
      </c>
      <c r="AM30" s="2"/>
      <c r="AN30" s="19"/>
      <c r="AP30" s="2"/>
      <c r="AQ30" s="114" t="str">
        <f t="shared" si="8"/>
        <v/>
      </c>
      <c r="AR30" s="2" t="str">
        <f t="shared" si="9"/>
        <v/>
      </c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</row>
    <row r="31" spans="1:216" ht="14.25" hidden="1" x14ac:dyDescent="0.2">
      <c r="A31" s="130"/>
      <c r="B31" s="110"/>
      <c r="C31" s="106"/>
      <c r="D31" s="15"/>
      <c r="E31" s="8"/>
      <c r="F31" s="112"/>
      <c r="G31" s="113"/>
      <c r="H31" s="6"/>
      <c r="I31" s="7"/>
      <c r="J31" s="6"/>
      <c r="K31" s="7"/>
      <c r="L31" s="6"/>
      <c r="M31" s="7"/>
      <c r="N31" s="11"/>
      <c r="O31" s="7"/>
      <c r="P31" s="6"/>
      <c r="Q31" s="7"/>
      <c r="R31" s="6"/>
      <c r="S31" s="7"/>
      <c r="T31" s="6"/>
      <c r="U31" s="7"/>
      <c r="V31" s="6"/>
      <c r="W31" s="7"/>
      <c r="X31" s="6"/>
      <c r="Y31" s="7"/>
      <c r="Z31" s="6"/>
      <c r="AA31" s="7"/>
      <c r="AB31" s="144" t="str">
        <f>IF(E31&gt;0, VLOOKUP('Alaska Autocross Series'!E31,'Lookup Tables'!A3:B51,2,FALSE),"")</f>
        <v/>
      </c>
      <c r="AC31" s="144" t="str">
        <f t="shared" si="11"/>
        <v/>
      </c>
      <c r="AD31" s="144" t="str">
        <f t="shared" si="14"/>
        <v/>
      </c>
      <c r="AE31" s="144" t="str">
        <f t="shared" si="5"/>
        <v/>
      </c>
      <c r="AF31" s="143" t="str">
        <f>IF(COUNT(H31:AA31)&gt;0,IF(AE31&gt;0,RANK(AE31,AE5:AE67,1),""),"")</f>
        <v/>
      </c>
      <c r="AG31" s="144" t="str">
        <f t="shared" si="13"/>
        <v/>
      </c>
      <c r="AH31" s="143" t="str">
        <f>IF(COUNT(H31:AA31)&gt;0,IF(AG31&gt;0,RANK(AG31,AG5:AG67,1),""),"")</f>
        <v/>
      </c>
      <c r="AI31" s="143" t="str">
        <f t="shared" si="12"/>
        <v/>
      </c>
      <c r="AJ31" s="143" t="str">
        <f t="shared" si="10"/>
        <v/>
      </c>
      <c r="AK31" s="125" t="str">
        <f ca="1">IF(COUNT(H31:AA31)&gt;0,OFFSET(AH4,MATCH(1,AH5:AH67, 0),-1)/AG31*1000,"")</f>
        <v/>
      </c>
      <c r="AL31" s="127" t="str">
        <f t="shared" si="7"/>
        <v/>
      </c>
      <c r="AM31" s="2"/>
      <c r="AN31" s="19"/>
      <c r="AP31" s="2"/>
      <c r="AQ31" s="114" t="str">
        <f t="shared" si="8"/>
        <v/>
      </c>
      <c r="AR31" s="2" t="str">
        <f t="shared" si="9"/>
        <v/>
      </c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</row>
    <row r="32" spans="1:216" ht="14.25" hidden="1" x14ac:dyDescent="0.2">
      <c r="A32" s="130"/>
      <c r="B32" s="110"/>
      <c r="C32" s="106"/>
      <c r="D32" s="15"/>
      <c r="E32" s="8"/>
      <c r="F32" s="112"/>
      <c r="G32" s="113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7"/>
      <c r="V32" s="6"/>
      <c r="W32" s="7"/>
      <c r="X32" s="6"/>
      <c r="Y32" s="7"/>
      <c r="Z32" s="6"/>
      <c r="AA32" s="7"/>
      <c r="AB32" s="144" t="str">
        <f>IF(E32&gt;0, VLOOKUP('Alaska Autocross Series'!E32,'Lookup Tables'!A3:B51,2,FALSE),"")</f>
        <v/>
      </c>
      <c r="AC32" s="144" t="str">
        <f t="shared" si="11"/>
        <v/>
      </c>
      <c r="AD32" s="144" t="str">
        <f t="shared" si="14"/>
        <v/>
      </c>
      <c r="AE32" s="144" t="str">
        <f t="shared" si="5"/>
        <v/>
      </c>
      <c r="AF32" s="143" t="str">
        <f>IF(COUNT(H32:AA32)&gt;0,IF(AE32&gt;0,RANK(AE32,AE5:AE67,1),""),"")</f>
        <v/>
      </c>
      <c r="AG32" s="144" t="str">
        <f t="shared" si="13"/>
        <v/>
      </c>
      <c r="AH32" s="143" t="str">
        <f>IF(COUNT(H32:AA32)&gt;0,IF(AG32&gt;0,RANK(AG32,AG5:AG67,1),""),"")</f>
        <v/>
      </c>
      <c r="AI32" s="143" t="str">
        <f t="shared" si="12"/>
        <v/>
      </c>
      <c r="AJ32" s="143" t="str">
        <f t="shared" si="10"/>
        <v/>
      </c>
      <c r="AK32" s="125" t="str">
        <f ca="1">IF(COUNT(H32:AA32)&gt;0,OFFSET(AH4,MATCH(1,AH5:AH67, 0),-1)/AG32*1000,"")</f>
        <v/>
      </c>
      <c r="AL32" s="127" t="str">
        <f t="shared" si="7"/>
        <v/>
      </c>
      <c r="AM32" s="2"/>
      <c r="AN32" s="19"/>
      <c r="AP32" s="2"/>
      <c r="AQ32" s="114" t="str">
        <f t="shared" si="8"/>
        <v/>
      </c>
      <c r="AR32" s="2" t="str">
        <f t="shared" si="9"/>
        <v/>
      </c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</row>
    <row r="33" spans="1:216" ht="14.25" hidden="1" x14ac:dyDescent="0.2">
      <c r="A33" s="130"/>
      <c r="B33" s="110"/>
      <c r="C33" s="106"/>
      <c r="D33" s="15"/>
      <c r="E33" s="5"/>
      <c r="F33" s="112"/>
      <c r="G33" s="113"/>
      <c r="H33" s="6"/>
      <c r="I33" s="7"/>
      <c r="J33" s="6"/>
      <c r="K33" s="7"/>
      <c r="L33" s="6"/>
      <c r="M33" s="7"/>
      <c r="N33" s="11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6"/>
      <c r="AA33" s="7"/>
      <c r="AB33" s="144" t="str">
        <f>IF(E33&gt;0, VLOOKUP('Alaska Autocross Series'!E33,'Lookup Tables'!A3:B51,2,FALSE),"")</f>
        <v/>
      </c>
      <c r="AC33" s="144" t="str">
        <f t="shared" si="11"/>
        <v/>
      </c>
      <c r="AD33" s="144" t="str">
        <f t="shared" si="14"/>
        <v/>
      </c>
      <c r="AE33" s="144" t="str">
        <f t="shared" si="5"/>
        <v/>
      </c>
      <c r="AF33" s="143" t="str">
        <f>IF(COUNT(H33:AA33)&gt;0,IF(AE33&gt;0,RANK(AE33,AE5:AE67,1),""),"")</f>
        <v/>
      </c>
      <c r="AG33" s="144" t="str">
        <f t="shared" si="13"/>
        <v/>
      </c>
      <c r="AH33" s="143" t="str">
        <f>IF(COUNT(H33:AA33)&gt;0,IF(AG33&gt;0,RANK(AG33,AG5:AG67,1),""),"")</f>
        <v/>
      </c>
      <c r="AI33" s="143" t="str">
        <f t="shared" si="12"/>
        <v/>
      </c>
      <c r="AJ33" s="143" t="str">
        <f t="shared" si="10"/>
        <v/>
      </c>
      <c r="AK33" s="125" t="str">
        <f ca="1">IF(COUNT(H33:AA33)&gt;0,OFFSET(AH4,MATCH(1,AH5:AH67, 0),-1)/AG33*1000,"")</f>
        <v/>
      </c>
      <c r="AL33" s="127" t="str">
        <f t="shared" si="7"/>
        <v/>
      </c>
      <c r="AM33" s="2"/>
      <c r="AN33" s="19"/>
      <c r="AP33" s="2"/>
      <c r="AQ33" s="114" t="str">
        <f t="shared" si="8"/>
        <v/>
      </c>
      <c r="AR33" s="2" t="str">
        <f t="shared" si="9"/>
        <v/>
      </c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</row>
    <row r="34" spans="1:216" ht="14.25" hidden="1" x14ac:dyDescent="0.2">
      <c r="A34" s="130"/>
      <c r="B34" s="110"/>
      <c r="C34" s="106"/>
      <c r="D34" s="15"/>
      <c r="E34" s="8"/>
      <c r="F34" s="112"/>
      <c r="G34" s="113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7"/>
      <c r="V34" s="6"/>
      <c r="W34" s="7"/>
      <c r="X34" s="6"/>
      <c r="Y34" s="7"/>
      <c r="Z34" s="6"/>
      <c r="AA34" s="7"/>
      <c r="AB34" s="144" t="str">
        <f>IF(E34&gt;0, VLOOKUP('Alaska Autocross Series'!E34,'Lookup Tables'!A3:B51,2,FALSE),"")</f>
        <v/>
      </c>
      <c r="AC34" s="144" t="str">
        <f t="shared" si="11"/>
        <v/>
      </c>
      <c r="AD34" s="144" t="str">
        <f t="shared" si="14"/>
        <v/>
      </c>
      <c r="AE34" s="144" t="str">
        <f t="shared" si="5"/>
        <v/>
      </c>
      <c r="AF34" s="143" t="str">
        <f>IF(COUNT(H34:AA34)&gt;0,IF(AE34&gt;0,RANK(AE34,AE5:AE67,1),""),"")</f>
        <v/>
      </c>
      <c r="AG34" s="144" t="str">
        <f t="shared" si="13"/>
        <v/>
      </c>
      <c r="AH34" s="143" t="str">
        <f>IF(COUNT(H34:AA34)&gt;0,IF(AG34&gt;0,RANK(AG34,AG5:AG67,1),""),"")</f>
        <v/>
      </c>
      <c r="AI34" s="143" t="str">
        <f t="shared" si="12"/>
        <v/>
      </c>
      <c r="AJ34" s="143" t="str">
        <f t="shared" si="10"/>
        <v/>
      </c>
      <c r="AK34" s="125" t="str">
        <f ca="1">IF(COUNT(H34:AA34)&gt;0,OFFSET(AH4,MATCH(1,AH5:AH67, 0),-1)/AG34*1000,"")</f>
        <v/>
      </c>
      <c r="AL34" s="127" t="str">
        <f t="shared" si="7"/>
        <v/>
      </c>
      <c r="AM34" s="2"/>
      <c r="AN34" s="19"/>
      <c r="AP34" s="2"/>
      <c r="AQ34" s="114" t="str">
        <f t="shared" si="8"/>
        <v/>
      </c>
      <c r="AR34" s="2" t="str">
        <f t="shared" si="9"/>
        <v/>
      </c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</row>
    <row r="35" spans="1:216" ht="15" hidden="1" thickBot="1" x14ac:dyDescent="0.25">
      <c r="A35" s="130"/>
      <c r="B35" s="110"/>
      <c r="C35" s="106"/>
      <c r="D35" s="15"/>
      <c r="E35" s="8"/>
      <c r="F35" s="112"/>
      <c r="G35" s="113"/>
      <c r="H35" s="6"/>
      <c r="I35" s="7"/>
      <c r="J35" s="6"/>
      <c r="K35" s="7"/>
      <c r="L35" s="6"/>
      <c r="M35" s="7"/>
      <c r="N35" s="11"/>
      <c r="O35" s="7"/>
      <c r="P35" s="6"/>
      <c r="Q35" s="7"/>
      <c r="R35" s="6"/>
      <c r="S35" s="7"/>
      <c r="T35" s="6"/>
      <c r="U35" s="7"/>
      <c r="V35" s="6"/>
      <c r="W35" s="7"/>
      <c r="X35" s="6"/>
      <c r="Y35" s="7"/>
      <c r="Z35" s="6"/>
      <c r="AA35" s="7"/>
      <c r="AB35" s="144" t="str">
        <f>IF(E35&gt;0, VLOOKUP('Alaska Autocross Series'!E35,'Lookup Tables'!A3:B51,2,FALSE),"")</f>
        <v/>
      </c>
      <c r="AC35" s="144" t="str">
        <f t="shared" si="11"/>
        <v/>
      </c>
      <c r="AD35" s="144" t="str">
        <f t="shared" si="14"/>
        <v/>
      </c>
      <c r="AE35" s="144" t="str">
        <f>IF(COUNT(H35:AA35)&gt;0,MIN(IF(I35&gt;0,I35+H35,H35),IF(K35&gt;0,K35+J35,J35),IF(M35&gt;0,M35+L35,L35),IF(O35&gt;0,O35+N35,N35),IF(Q35&gt;0,Q35+P35,P35),IF(S35&gt;0,S35+R35,R35),IF(U35&gt;0,U35+T35,T35),IF(W35&gt;0,W35+V35,V35),IF(Y35&gt;0,Y35+X35,X35),IF(AA35&gt;0,AA35+Z35,Z35)),"")</f>
        <v/>
      </c>
      <c r="AF35" s="143" t="str">
        <f>IF(COUNT(H35:AA35)&gt;0,IF(AE35&gt;0,RANK(AE35,AE5:AE67,1),""),"")</f>
        <v/>
      </c>
      <c r="AG35" s="144" t="str">
        <f t="shared" si="13"/>
        <v/>
      </c>
      <c r="AH35" s="143" t="str">
        <f>IF(COUNT(H35:AA35)&gt;0,IF(AG35&gt;0,RANK(AG35,AG5:AG67,1),""),"")</f>
        <v/>
      </c>
      <c r="AI35" s="143" t="str">
        <f t="shared" si="12"/>
        <v/>
      </c>
      <c r="AJ35" s="143" t="str">
        <f t="shared" si="10"/>
        <v/>
      </c>
      <c r="AK35" s="125" t="str">
        <f ca="1">IF(COUNT(H35:AA35)&gt;0,OFFSET(AH4,MATCH(1,AH5:AH67, 0),-1)/AG35*1000,"")</f>
        <v/>
      </c>
      <c r="AL35" s="127" t="str">
        <f t="shared" si="7"/>
        <v/>
      </c>
      <c r="AM35" s="2"/>
      <c r="AN35" s="19"/>
      <c r="AP35" s="2"/>
      <c r="AQ35" s="114" t="str">
        <f t="shared" si="8"/>
        <v/>
      </c>
      <c r="AR35" s="2" t="str">
        <f t="shared" si="9"/>
        <v/>
      </c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</row>
    <row r="36" spans="1:216" ht="15" thickBot="1" x14ac:dyDescent="0.25">
      <c r="A36" s="120" t="s">
        <v>555</v>
      </c>
      <c r="B36" s="121"/>
      <c r="C36" s="121"/>
      <c r="D36" s="31"/>
      <c r="E36" s="31"/>
      <c r="F36" s="148"/>
      <c r="G36" s="149"/>
      <c r="H36" s="122"/>
      <c r="I36" s="123"/>
      <c r="J36" s="122"/>
      <c r="K36" s="123"/>
      <c r="L36" s="122"/>
      <c r="M36" s="123"/>
      <c r="N36" s="122"/>
      <c r="O36" s="123"/>
      <c r="P36" s="122"/>
      <c r="Q36" s="123"/>
      <c r="R36" s="122"/>
      <c r="S36" s="123"/>
      <c r="T36" s="122"/>
      <c r="U36" s="123"/>
      <c r="V36" s="122"/>
      <c r="W36" s="123"/>
      <c r="X36" s="122"/>
      <c r="Y36" s="123"/>
      <c r="Z36" s="122"/>
      <c r="AA36" s="123"/>
      <c r="AB36" s="32"/>
      <c r="AC36" s="32"/>
      <c r="AD36" s="32" t="str">
        <f t="shared" si="14"/>
        <v/>
      </c>
      <c r="AE36" s="32"/>
      <c r="AF36" s="31"/>
      <c r="AG36" s="32"/>
      <c r="AH36" s="33"/>
      <c r="AI36" s="31"/>
      <c r="AJ36" s="31"/>
      <c r="AK36" s="88"/>
      <c r="AL36" s="124" t="str">
        <f t="shared" si="7"/>
        <v>Run Group 3</v>
      </c>
      <c r="AM36" s="2"/>
      <c r="AN36" s="19"/>
      <c r="AO36" s="17"/>
      <c r="AP36" s="2"/>
      <c r="AQ36" s="114" t="str">
        <f t="shared" si="8"/>
        <v/>
      </c>
      <c r="AR36" s="2" t="str">
        <f t="shared" si="9"/>
        <v/>
      </c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</row>
    <row r="37" spans="1:216" ht="14.25" x14ac:dyDescent="0.2">
      <c r="A37" s="129" t="s">
        <v>625</v>
      </c>
      <c r="B37" s="109" t="s">
        <v>626</v>
      </c>
      <c r="C37" s="15" t="s">
        <v>150</v>
      </c>
      <c r="D37" s="4">
        <v>911</v>
      </c>
      <c r="E37" s="8" t="s">
        <v>580</v>
      </c>
      <c r="F37" s="112" t="s">
        <v>645</v>
      </c>
      <c r="G37" s="113" t="s">
        <v>194</v>
      </c>
      <c r="H37" s="6">
        <v>74.162999999999997</v>
      </c>
      <c r="I37" s="7"/>
      <c r="J37" s="6">
        <v>65.361999999999995</v>
      </c>
      <c r="K37" s="7"/>
      <c r="L37" s="6" t="s">
        <v>639</v>
      </c>
      <c r="M37" s="7"/>
      <c r="N37" s="11">
        <v>64.998999999999995</v>
      </c>
      <c r="O37" s="7"/>
      <c r="P37" s="6">
        <v>64.244</v>
      </c>
      <c r="Q37" s="7"/>
      <c r="R37" s="6" t="s">
        <v>639</v>
      </c>
      <c r="S37" s="7"/>
      <c r="T37" s="6">
        <v>62.183</v>
      </c>
      <c r="U37" s="7"/>
      <c r="V37" s="6">
        <v>61.454000000000001</v>
      </c>
      <c r="W37" s="7"/>
      <c r="X37" s="6">
        <v>61.524000000000001</v>
      </c>
      <c r="Y37" s="7"/>
      <c r="Z37" s="6">
        <v>60.850999999999999</v>
      </c>
      <c r="AA37" s="7"/>
      <c r="AB37" s="144">
        <f>IF(E37&gt;0, VLOOKUP('Alaska Autocross Series'!E37,'Lookup Tables'!A3:B51,2,FALSE),"")</f>
        <v>0.81899999999999995</v>
      </c>
      <c r="AC37" s="144">
        <f t="shared" ref="AC37:AC51" si="15">IF(COUNT(H37:AA37)&gt;0,MAX(IF(I37&gt;0,I37+H37,H37),IF(K37&gt;0,K37+J37,J37),IF(M37&gt;0,M37+L37,L37),IF(O37&gt;0,O37+N37,N37),IF(Q37&gt;0,Q37+P37,P37),IF(S37&gt;0,S37+R37,R37),IF(U37&gt;0,U37+T37,T37),IF(W37&gt;0,W37+V37,V37),IF(Y37&gt;0,Y37+X37,X37),IF(AA37&gt;0,AA37+Z37,Z37)),"")</f>
        <v>74.162999999999997</v>
      </c>
      <c r="AD37" s="144">
        <f t="shared" si="14"/>
        <v>13.311999999999998</v>
      </c>
      <c r="AE37" s="144">
        <f>IF(COUNT(H37:AA37)&gt;0,MIN(IF(I37&gt;0,I37+H37,H37),IF(K37&gt;0,K37+J37,J37),IF(M37&gt;0,M37+L37,L37),IF(O37&gt;0,O37+N37,N37),IF(Q37&gt;0,Q37+P37,P37),IF(S37&gt;0,S37+R37,R37),IF(U37&gt;0,U37+T37,T37),IF(W37&gt;0,W37+V37,V37),IF(Y37&gt;0,Y37+X37,X37),IF(AA37&gt;0,AA37+Z37,Z37)),"")</f>
        <v>60.850999999999999</v>
      </c>
      <c r="AF37" s="143">
        <f>IF(COUNT(H37:AA37)&gt;0,IF(AE37&gt;0,RANK(AE37,AE5:AE67,1),""),"")</f>
        <v>18</v>
      </c>
      <c r="AG37" s="144">
        <f>IF(COUNT(H37:AA37)&gt;0,(AE37*AB37),"")</f>
        <v>49.836968999999996</v>
      </c>
      <c r="AH37" s="143">
        <f>IF(COUNT(H37:AA37)&gt;0,IF(AG37&gt;0,RANK(AG37,AG5:AG67,1),""),"")</f>
        <v>18</v>
      </c>
      <c r="AI37" s="143" t="str">
        <f t="shared" ref="AI37:AI51" si="16">IF(AQ37&gt;0,IF(AQ37&lt;800,RANK(AQ37,$AQ$5:$AQ$67,1),""),"")</f>
        <v/>
      </c>
      <c r="AJ37" s="143" t="str">
        <f t="shared" si="10"/>
        <v/>
      </c>
      <c r="AK37" s="125">
        <f ca="1">IF(COUNT(H37:AA37)&gt;0,OFFSET(AH4,MATCH(1,AH5:AH67, 0),-1)/AG37*1000,"")</f>
        <v>880.19658659418076</v>
      </c>
      <c r="AL37" s="127" t="str">
        <f t="shared" si="7"/>
        <v>Jim Ellis</v>
      </c>
      <c r="AM37" s="2"/>
      <c r="AN37" s="19"/>
      <c r="AP37" s="2"/>
      <c r="AQ37" s="114" t="str">
        <f t="shared" si="8"/>
        <v/>
      </c>
      <c r="AR37" s="2" t="str">
        <f t="shared" si="9"/>
        <v/>
      </c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</row>
    <row r="38" spans="1:216" ht="14.25" x14ac:dyDescent="0.2">
      <c r="A38" s="129" t="s">
        <v>627</v>
      </c>
      <c r="B38" s="109" t="s">
        <v>222</v>
      </c>
      <c r="C38" s="14"/>
      <c r="D38" s="4">
        <v>107</v>
      </c>
      <c r="E38" s="8" t="s">
        <v>628</v>
      </c>
      <c r="F38" s="112" t="s">
        <v>645</v>
      </c>
      <c r="G38" s="113" t="s">
        <v>194</v>
      </c>
      <c r="H38" s="6">
        <v>69.608000000000004</v>
      </c>
      <c r="I38" s="7"/>
      <c r="J38" s="6">
        <v>60.134</v>
      </c>
      <c r="K38" s="7">
        <v>1</v>
      </c>
      <c r="L38" s="6">
        <v>60.188000000000002</v>
      </c>
      <c r="M38" s="7"/>
      <c r="N38" s="6">
        <v>60.232999999999997</v>
      </c>
      <c r="O38" s="7"/>
      <c r="P38" s="6">
        <v>58.890999999999998</v>
      </c>
      <c r="Q38" s="7"/>
      <c r="R38" s="6">
        <v>59.404000000000003</v>
      </c>
      <c r="S38" s="7">
        <v>1</v>
      </c>
      <c r="T38" s="6">
        <v>58.158000000000001</v>
      </c>
      <c r="U38" s="7"/>
      <c r="V38" s="6">
        <v>57.59</v>
      </c>
      <c r="W38" s="7"/>
      <c r="X38" s="6">
        <v>58.182000000000002</v>
      </c>
      <c r="Y38" s="7"/>
      <c r="Z38" s="6">
        <v>57.106999999999999</v>
      </c>
      <c r="AA38" s="7"/>
      <c r="AB38" s="144">
        <f>IF(E38&gt;0, VLOOKUP('Alaska Autocross Series'!E38,'Lookup Tables'!A3:B51,2,FALSE),"")</f>
        <v>0.83099999999999996</v>
      </c>
      <c r="AC38" s="144">
        <f t="shared" si="15"/>
        <v>69.608000000000004</v>
      </c>
      <c r="AD38" s="144">
        <f t="shared" si="14"/>
        <v>12.501000000000005</v>
      </c>
      <c r="AE38" s="144">
        <f t="shared" ref="AE38:AE67" si="17">IF(COUNT(H38:AA38)&gt;0,MIN(IF(I38&gt;0,I38+H38,H38),IF(K38&gt;0,K38+J38,J38),IF(M38&gt;0,M38+L38,L38),IF(O38&gt;0,O38+N38,N38),IF(Q38&gt;0,Q38+P38,P38),IF(S38&gt;0,S38+R38,R38),IF(U38&gt;0,U38+T38,T38),IF(W38&gt;0,W38+V38,V38),IF(Y38&gt;0,Y38+X38,X38),IF(AA38&gt;0,AA38+Z38,Z38)),"")</f>
        <v>57.106999999999999</v>
      </c>
      <c r="AF38" s="143">
        <f>IF(COUNT(H38:AA38)&gt;0,IF(AE38&gt;0,RANK(AE38,AE5:AE67,1),""),"")</f>
        <v>12</v>
      </c>
      <c r="AG38" s="144">
        <f t="shared" ref="AG38:AG67" si="18">IF(COUNT(H38:AA38)&gt;0,(AE38*AB38),"")</f>
        <v>47.455916999999999</v>
      </c>
      <c r="AH38" s="143">
        <f>IF(COUNT(H38:AA38)&gt;0,IF(AG38&gt;0,RANK(AG38,AG5:AG67,1),""),"")</f>
        <v>11</v>
      </c>
      <c r="AI38" s="143" t="str">
        <f t="shared" si="16"/>
        <v/>
      </c>
      <c r="AJ38" s="143" t="str">
        <f t="shared" si="10"/>
        <v/>
      </c>
      <c r="AK38" s="125">
        <f ca="1">IF(COUNT(H38:AA38)&gt;0,OFFSET(AH4,MATCH(1,AH5:AH67, 0),-1)/AG38*1000,"")</f>
        <v>924.35954825190709</v>
      </c>
      <c r="AL38" s="127" t="str">
        <f t="shared" si="7"/>
        <v>Justin Morrill</v>
      </c>
      <c r="AM38" s="2"/>
      <c r="AN38" s="19"/>
      <c r="AP38" s="2"/>
      <c r="AQ38" s="114" t="str">
        <f t="shared" si="8"/>
        <v/>
      </c>
      <c r="AR38" s="2" t="str">
        <f t="shared" si="9"/>
        <v/>
      </c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</row>
    <row r="39" spans="1:216" ht="14.25" x14ac:dyDescent="0.2">
      <c r="A39" s="129" t="s">
        <v>629</v>
      </c>
      <c r="B39" s="109" t="s">
        <v>630</v>
      </c>
      <c r="C39" s="15"/>
      <c r="D39" s="4">
        <v>4</v>
      </c>
      <c r="E39" s="8" t="s">
        <v>607</v>
      </c>
      <c r="F39" s="112" t="s">
        <v>645</v>
      </c>
      <c r="G39" s="113" t="s">
        <v>194</v>
      </c>
      <c r="H39" s="6" t="s">
        <v>639</v>
      </c>
      <c r="I39" s="7"/>
      <c r="J39" s="6">
        <v>68.162000000000006</v>
      </c>
      <c r="K39" s="7"/>
      <c r="L39" s="6">
        <v>62.646000000000001</v>
      </c>
      <c r="M39" s="7"/>
      <c r="N39" s="11">
        <v>63.715000000000003</v>
      </c>
      <c r="O39" s="7"/>
      <c r="P39" s="6">
        <v>61.935000000000002</v>
      </c>
      <c r="Q39" s="7"/>
      <c r="R39" s="6">
        <v>61.488</v>
      </c>
      <c r="S39" s="7"/>
      <c r="T39" s="6">
        <v>63.814</v>
      </c>
      <c r="U39" s="7"/>
      <c r="V39" s="6">
        <v>62.231000000000002</v>
      </c>
      <c r="W39" s="7"/>
      <c r="X39" s="6">
        <v>62.27</v>
      </c>
      <c r="Y39" s="7">
        <v>1</v>
      </c>
      <c r="Z39" s="6">
        <v>62.533999999999999</v>
      </c>
      <c r="AA39" s="7"/>
      <c r="AB39" s="144">
        <f>IF(E39&gt;0, VLOOKUP('Alaska Autocross Series'!E39,'Lookup Tables'!A3:B51,2,FALSE),"")</f>
        <v>0.86099999999999999</v>
      </c>
      <c r="AC39" s="144">
        <f t="shared" si="15"/>
        <v>68.162000000000006</v>
      </c>
      <c r="AD39" s="144">
        <f t="shared" si="14"/>
        <v>6.6740000000000066</v>
      </c>
      <c r="AE39" s="144">
        <f t="shared" si="17"/>
        <v>61.488</v>
      </c>
      <c r="AF39" s="143">
        <f>IF(COUNT(H39:AA39)&gt;0,IF(AE39&gt;0,RANK(AE39,AE5:AE67,1),""),"")</f>
        <v>19</v>
      </c>
      <c r="AG39" s="144">
        <f t="shared" si="18"/>
        <v>52.941167999999998</v>
      </c>
      <c r="AH39" s="143">
        <f>IF(COUNT(H39:AA39)&gt;0,IF(AG39&gt;0,RANK(AG39,AG5:AG67,1),""),"")</f>
        <v>23</v>
      </c>
      <c r="AI39" s="143" t="str">
        <f t="shared" si="16"/>
        <v/>
      </c>
      <c r="AJ39" s="143" t="str">
        <f t="shared" si="10"/>
        <v/>
      </c>
      <c r="AK39" s="125">
        <f ca="1">IF(COUNT(H39:AA39)&gt;0,OFFSET(AH4,MATCH(1,AH5:AH67, 0),-1)/AG39*1000,"")</f>
        <v>828.58636590715184</v>
      </c>
      <c r="AL39" s="127" t="str">
        <f t="shared" si="7"/>
        <v>Kyle Johnson</v>
      </c>
      <c r="AM39" s="2"/>
      <c r="AN39" s="19"/>
      <c r="AP39" s="2"/>
      <c r="AQ39" s="114" t="str">
        <f t="shared" si="8"/>
        <v/>
      </c>
      <c r="AR39" s="2" t="str">
        <f t="shared" si="9"/>
        <v/>
      </c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</row>
    <row r="40" spans="1:216" ht="14.25" x14ac:dyDescent="0.2">
      <c r="A40" s="129" t="s">
        <v>631</v>
      </c>
      <c r="B40" s="109" t="s">
        <v>626</v>
      </c>
      <c r="C40" s="15" t="s">
        <v>150</v>
      </c>
      <c r="D40" s="4">
        <v>77</v>
      </c>
      <c r="E40" s="8" t="s">
        <v>580</v>
      </c>
      <c r="F40" s="112" t="s">
        <v>645</v>
      </c>
      <c r="G40" s="113" t="s">
        <v>194</v>
      </c>
      <c r="H40" s="6">
        <v>77.403999999999996</v>
      </c>
      <c r="I40" s="7"/>
      <c r="J40" s="6" t="s">
        <v>639</v>
      </c>
      <c r="K40" s="7"/>
      <c r="L40" s="6">
        <v>73.418000000000006</v>
      </c>
      <c r="M40" s="7"/>
      <c r="N40" s="6">
        <v>70.27</v>
      </c>
      <c r="O40" s="7"/>
      <c r="P40" s="6">
        <v>72.147000000000006</v>
      </c>
      <c r="Q40" s="7"/>
      <c r="R40" s="6" t="s">
        <v>639</v>
      </c>
      <c r="S40" s="7"/>
      <c r="T40" s="6">
        <v>73.019000000000005</v>
      </c>
      <c r="U40" s="7"/>
      <c r="V40" s="6">
        <v>77.748999999999995</v>
      </c>
      <c r="W40" s="7"/>
      <c r="X40" s="6">
        <v>70.652000000000001</v>
      </c>
      <c r="Y40" s="7">
        <v>36</v>
      </c>
      <c r="Z40" s="6">
        <v>72.403000000000006</v>
      </c>
      <c r="AA40" s="7"/>
      <c r="AB40" s="144">
        <f>IF(E40&gt;0, VLOOKUP('Alaska Autocross Series'!E40,'Lookup Tables'!A3:B51,2,FALSE),"")</f>
        <v>0.81899999999999995</v>
      </c>
      <c r="AC40" s="144">
        <f t="shared" si="15"/>
        <v>106.652</v>
      </c>
      <c r="AD40" s="144">
        <f t="shared" si="14"/>
        <v>36.382000000000005</v>
      </c>
      <c r="AE40" s="144">
        <f t="shared" si="17"/>
        <v>70.27</v>
      </c>
      <c r="AF40" s="143">
        <f>IF(COUNT(H40:AA40)&gt;0,IF(AE40&gt;0,RANK(AE40,AE5:AE67,1),""),"")</f>
        <v>25</v>
      </c>
      <c r="AG40" s="144">
        <f t="shared" si="18"/>
        <v>57.551129999999993</v>
      </c>
      <c r="AH40" s="143">
        <f>IF(COUNT(H40:AA40)&gt;0,IF(AG40&gt;0,RANK(AG40,AG5:AG67,1),""),"")</f>
        <v>24</v>
      </c>
      <c r="AI40" s="143" t="str">
        <f t="shared" si="16"/>
        <v/>
      </c>
      <c r="AJ40" s="143" t="str">
        <f t="shared" si="10"/>
        <v/>
      </c>
      <c r="AK40" s="125">
        <f ca="1">IF(COUNT(H40:AA40)&gt;0,OFFSET(AH4,MATCH(1,AH5:AH67, 0),-1)/AG40*1000,"")</f>
        <v>762.21492088860805</v>
      </c>
      <c r="AL40" s="127" t="str">
        <f t="shared" si="7"/>
        <v>David Rein</v>
      </c>
      <c r="AM40" s="2"/>
      <c r="AN40" s="19"/>
      <c r="AP40" s="2"/>
      <c r="AQ40" s="114" t="str">
        <f t="shared" si="8"/>
        <v/>
      </c>
      <c r="AR40" s="2" t="str">
        <f t="shared" si="9"/>
        <v/>
      </c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</row>
    <row r="41" spans="1:216" ht="14.25" x14ac:dyDescent="0.2">
      <c r="A41" s="128" t="s">
        <v>97</v>
      </c>
      <c r="B41" s="108" t="s">
        <v>601</v>
      </c>
      <c r="C41" s="14"/>
      <c r="D41" s="4">
        <v>31</v>
      </c>
      <c r="E41" s="5" t="s">
        <v>632</v>
      </c>
      <c r="F41" s="112"/>
      <c r="G41" s="113"/>
      <c r="H41" s="6">
        <v>57.673999999999999</v>
      </c>
      <c r="I41" s="7"/>
      <c r="J41" s="6" t="s">
        <v>639</v>
      </c>
      <c r="K41" s="7"/>
      <c r="L41" s="6">
        <v>56.841999999999999</v>
      </c>
      <c r="M41" s="7">
        <v>1</v>
      </c>
      <c r="N41" s="11">
        <v>55.64</v>
      </c>
      <c r="O41" s="7"/>
      <c r="P41" s="6">
        <v>59.612000000000002</v>
      </c>
      <c r="Q41" s="7"/>
      <c r="R41" s="6">
        <v>58.167000000000002</v>
      </c>
      <c r="S41" s="7">
        <v>2</v>
      </c>
      <c r="T41" s="6">
        <v>56.249000000000002</v>
      </c>
      <c r="U41" s="7"/>
      <c r="V41" s="6">
        <v>55.491</v>
      </c>
      <c r="W41" s="7"/>
      <c r="X41" s="6">
        <v>55.707999999999998</v>
      </c>
      <c r="Y41" s="7"/>
      <c r="Z41" s="6">
        <v>55.871000000000002</v>
      </c>
      <c r="AA41" s="7"/>
      <c r="AB41" s="144">
        <f>IF(E41&gt;0, VLOOKUP('Alaska Autocross Series'!E41,'Lookup Tables'!A3:B51,2,FALSE),"")</f>
        <v>0.80100000000000005</v>
      </c>
      <c r="AC41" s="144">
        <f t="shared" si="15"/>
        <v>60.167000000000002</v>
      </c>
      <c r="AD41" s="144">
        <f t="shared" si="14"/>
        <v>4.6760000000000019</v>
      </c>
      <c r="AE41" s="144">
        <f t="shared" si="17"/>
        <v>55.491</v>
      </c>
      <c r="AF41" s="143">
        <f>IF(COUNT(H41:AA41)&gt;0,IF(AE41&gt;0,RANK(AE41,AE5:AE67,1),""),"")</f>
        <v>7</v>
      </c>
      <c r="AG41" s="144">
        <f t="shared" si="18"/>
        <v>44.448291000000005</v>
      </c>
      <c r="AH41" s="143">
        <f>IF(COUNT(H41:AA41)&gt;0,IF(AG41&gt;0,RANK(AG41,AG5:AG67,1),""),"")</f>
        <v>3</v>
      </c>
      <c r="AI41" s="143" t="str">
        <f t="shared" si="16"/>
        <v/>
      </c>
      <c r="AJ41" s="143" t="str">
        <f t="shared" si="10"/>
        <v/>
      </c>
      <c r="AK41" s="125">
        <f ca="1">IF(COUNT(H41:AA41)&gt;0,OFFSET(AH4,MATCH(1,AH5:AH67, 0),-1)/AG41*1000,"")</f>
        <v>986.90701066549423</v>
      </c>
      <c r="AL41" s="127" t="str">
        <f t="shared" si="7"/>
        <v>Jeff Hickman</v>
      </c>
      <c r="AM41" s="2"/>
      <c r="AN41" s="19"/>
      <c r="AP41" s="2"/>
      <c r="AQ41" s="114" t="str">
        <f t="shared" si="8"/>
        <v/>
      </c>
      <c r="AR41" s="2" t="str">
        <f t="shared" si="9"/>
        <v/>
      </c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</row>
    <row r="42" spans="1:216" ht="14.25" x14ac:dyDescent="0.2">
      <c r="A42" s="129" t="s">
        <v>633</v>
      </c>
      <c r="B42" s="111" t="s">
        <v>634</v>
      </c>
      <c r="C42" s="15"/>
      <c r="D42" s="4">
        <v>47</v>
      </c>
      <c r="E42" s="8" t="s">
        <v>635</v>
      </c>
      <c r="F42" s="112"/>
      <c r="G42" s="113"/>
      <c r="H42" s="6">
        <v>61.1</v>
      </c>
      <c r="I42" s="7"/>
      <c r="J42" s="6">
        <v>59.558</v>
      </c>
      <c r="K42" s="7"/>
      <c r="L42" s="6">
        <v>60.088000000000001</v>
      </c>
      <c r="M42" s="7"/>
      <c r="N42" s="6">
        <v>59.807000000000002</v>
      </c>
      <c r="O42" s="7"/>
      <c r="P42" s="6">
        <v>59.612000000000002</v>
      </c>
      <c r="Q42" s="7">
        <v>1</v>
      </c>
      <c r="R42" s="6">
        <v>59.945</v>
      </c>
      <c r="S42" s="7">
        <v>1</v>
      </c>
      <c r="T42" s="6">
        <v>59.354999999999997</v>
      </c>
      <c r="U42" s="7"/>
      <c r="V42" s="6">
        <v>59.436999999999998</v>
      </c>
      <c r="W42" s="7"/>
      <c r="X42" s="6">
        <v>60.356999999999999</v>
      </c>
      <c r="Y42" s="7"/>
      <c r="Z42" s="6">
        <v>59.878999999999998</v>
      </c>
      <c r="AA42" s="7"/>
      <c r="AB42" s="144">
        <f>IF(E42&gt;0, VLOOKUP('Alaska Autocross Series'!E42,'Lookup Tables'!A3:B51,2,FALSE),"")</f>
        <v>0.97399999999999998</v>
      </c>
      <c r="AC42" s="144">
        <f t="shared" si="15"/>
        <v>61.1</v>
      </c>
      <c r="AD42" s="144">
        <f t="shared" si="14"/>
        <v>1.7450000000000045</v>
      </c>
      <c r="AE42" s="144">
        <f t="shared" si="17"/>
        <v>59.354999999999997</v>
      </c>
      <c r="AF42" s="143">
        <f>IF(COUNT(H42:AA42)&gt;0,IF(AE42&gt;0,RANK(AE42,AE5:AE67,1),""),"")</f>
        <v>15</v>
      </c>
      <c r="AG42" s="144">
        <f t="shared" si="18"/>
        <v>57.811769999999996</v>
      </c>
      <c r="AH42" s="143">
        <f>IF(COUNT(H42:AA42)&gt;0,IF(AG42&gt;0,RANK(AG42,AG5:AG67,1),""),"")</f>
        <v>25</v>
      </c>
      <c r="AI42" s="143" t="str">
        <f t="shared" si="16"/>
        <v/>
      </c>
      <c r="AJ42" s="143" t="str">
        <f t="shared" si="10"/>
        <v/>
      </c>
      <c r="AK42" s="125">
        <f ca="1">IF(COUNT(H42:AA42)&gt;0,OFFSET(AH4,MATCH(1,AH5:AH67, 0),-1)/AG42*1000,"")</f>
        <v>758.77853246838833</v>
      </c>
      <c r="AL42" s="127" t="str">
        <f t="shared" si="7"/>
        <v>Pat Preis</v>
      </c>
      <c r="AM42" s="2"/>
      <c r="AN42" s="19"/>
      <c r="AP42" s="2"/>
      <c r="AQ42" s="114" t="str">
        <f t="shared" si="8"/>
        <v/>
      </c>
      <c r="AR42" s="2" t="str">
        <f t="shared" si="9"/>
        <v/>
      </c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</row>
    <row r="43" spans="1:216" ht="14.25" x14ac:dyDescent="0.2">
      <c r="A43" s="129" t="s">
        <v>636</v>
      </c>
      <c r="B43" s="109" t="s">
        <v>626</v>
      </c>
      <c r="C43" s="15"/>
      <c r="D43" s="4">
        <v>56</v>
      </c>
      <c r="E43" s="5" t="s">
        <v>580</v>
      </c>
      <c r="F43" s="112"/>
      <c r="G43" s="113"/>
      <c r="H43" s="6">
        <v>57.929000000000002</v>
      </c>
      <c r="I43" s="7"/>
      <c r="J43" s="6">
        <v>58.573999999999998</v>
      </c>
      <c r="K43" s="7"/>
      <c r="L43" s="6">
        <v>57.398000000000003</v>
      </c>
      <c r="M43" s="7"/>
      <c r="N43" s="11">
        <v>56.246000000000002</v>
      </c>
      <c r="O43" s="7">
        <v>2</v>
      </c>
      <c r="P43" s="6">
        <v>56.018999999999998</v>
      </c>
      <c r="Q43" s="7"/>
      <c r="R43" s="6">
        <v>56.850999999999999</v>
      </c>
      <c r="S43" s="7">
        <v>2</v>
      </c>
      <c r="T43" s="6">
        <v>56.872999999999998</v>
      </c>
      <c r="U43" s="7"/>
      <c r="V43" s="6">
        <v>56.587000000000003</v>
      </c>
      <c r="W43" s="7"/>
      <c r="X43" s="6">
        <v>56.402000000000001</v>
      </c>
      <c r="Y43" s="7">
        <v>1</v>
      </c>
      <c r="Z43" s="6">
        <v>55.503</v>
      </c>
      <c r="AA43" s="7">
        <v>1</v>
      </c>
      <c r="AB43" s="144">
        <f>IF(E43&gt;0, VLOOKUP('Alaska Autocross Series'!E43,'Lookup Tables'!A3:B51,2,FALSE),"")</f>
        <v>0.81899999999999995</v>
      </c>
      <c r="AC43" s="144">
        <f t="shared" si="15"/>
        <v>58.850999999999999</v>
      </c>
      <c r="AD43" s="144">
        <f t="shared" si="14"/>
        <v>2.8320000000000007</v>
      </c>
      <c r="AE43" s="144">
        <f t="shared" si="17"/>
        <v>56.018999999999998</v>
      </c>
      <c r="AF43" s="143">
        <f>IF(COUNT(H43:AA43)&gt;0,IF(AE43&gt;0,RANK(AE43,AE5:AE67,1),""),"")</f>
        <v>8</v>
      </c>
      <c r="AG43" s="144">
        <f t="shared" si="18"/>
        <v>45.879560999999995</v>
      </c>
      <c r="AH43" s="143">
        <f>IF(COUNT(H43:AA43)&gt;0,IF(AG43&gt;0,RANK(AG43,AG5:AG67,1),""),"")</f>
        <v>8</v>
      </c>
      <c r="AI43" s="143" t="str">
        <f t="shared" si="16"/>
        <v/>
      </c>
      <c r="AJ43" s="143" t="str">
        <f t="shared" si="10"/>
        <v/>
      </c>
      <c r="AK43" s="125">
        <f ca="1">IF(COUNT(H43:AA43)&gt;0,OFFSET(AH4,MATCH(1,AH5:AH67, 0),-1)/AG43*1000,"")</f>
        <v>956.11921831597306</v>
      </c>
      <c r="AL43" s="127" t="str">
        <f t="shared" si="7"/>
        <v>Doug Boyce</v>
      </c>
      <c r="AM43" s="2"/>
      <c r="AN43" s="19"/>
      <c r="AP43" s="2"/>
      <c r="AQ43" s="114" t="str">
        <f t="shared" si="8"/>
        <v/>
      </c>
      <c r="AR43" s="2" t="str">
        <f t="shared" si="9"/>
        <v/>
      </c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</row>
    <row r="44" spans="1:216" ht="14.25" x14ac:dyDescent="0.2">
      <c r="A44" s="130" t="s">
        <v>102</v>
      </c>
      <c r="B44" s="110" t="s">
        <v>637</v>
      </c>
      <c r="C44" s="15"/>
      <c r="D44" s="4">
        <v>36</v>
      </c>
      <c r="E44" s="8" t="s">
        <v>604</v>
      </c>
      <c r="F44" s="112"/>
      <c r="G44" s="113"/>
      <c r="H44" s="6">
        <v>60.677999999999997</v>
      </c>
      <c r="I44" s="7">
        <v>5</v>
      </c>
      <c r="J44" s="6">
        <v>54.542000000000002</v>
      </c>
      <c r="K44" s="7"/>
      <c r="L44" s="6">
        <v>55.295000000000002</v>
      </c>
      <c r="M44" s="7"/>
      <c r="N44" s="6">
        <v>54.53</v>
      </c>
      <c r="O44" s="7"/>
      <c r="P44" s="6">
        <v>54.917000000000002</v>
      </c>
      <c r="Q44" s="7"/>
      <c r="R44" s="6">
        <v>53.765999999999998</v>
      </c>
      <c r="S44" s="7">
        <v>1</v>
      </c>
      <c r="T44" s="6">
        <v>53.540999999999997</v>
      </c>
      <c r="U44" s="7">
        <v>1</v>
      </c>
      <c r="V44" s="6" t="s">
        <v>639</v>
      </c>
      <c r="W44" s="7"/>
      <c r="X44" s="6">
        <v>53.503</v>
      </c>
      <c r="Y44" s="7">
        <v>1</v>
      </c>
      <c r="Z44" s="6">
        <v>53.499000000000002</v>
      </c>
      <c r="AA44" s="7">
        <v>1</v>
      </c>
      <c r="AB44" s="144">
        <f>IF(E44&gt;0, VLOOKUP('Alaska Autocross Series'!E44,'Lookup Tables'!A3:B51,2,FALSE),"")</f>
        <v>0.82599999999999996</v>
      </c>
      <c r="AC44" s="144">
        <f t="shared" si="15"/>
        <v>65.677999999999997</v>
      </c>
      <c r="AD44" s="144">
        <f t="shared" si="14"/>
        <v>11.178999999999995</v>
      </c>
      <c r="AE44" s="144">
        <f t="shared" si="17"/>
        <v>54.499000000000002</v>
      </c>
      <c r="AF44" s="143">
        <f>IF(COUNT(H44:AA44)&gt;0,IF(AE44&gt;0,RANK(AE44,AE5:AE67,1),""),"")</f>
        <v>5</v>
      </c>
      <c r="AG44" s="144">
        <f t="shared" si="18"/>
        <v>45.016173999999999</v>
      </c>
      <c r="AH44" s="143">
        <f>IF(COUNT(H44:AA44)&gt;0,IF(AG44&gt;0,RANK(AG44,AG5:AG67,1),""),"")</f>
        <v>7</v>
      </c>
      <c r="AI44" s="143" t="str">
        <f t="shared" si="16"/>
        <v/>
      </c>
      <c r="AJ44" s="143" t="str">
        <f t="shared" si="10"/>
        <v/>
      </c>
      <c r="AK44" s="125">
        <f ca="1">IF(COUNT(H44:AA44)&gt;0,OFFSET(AH4,MATCH(1,AH5:AH67, 0),-1)/AG44*1000,"")</f>
        <v>974.45709179993833</v>
      </c>
      <c r="AL44" s="127" t="str">
        <f t="shared" si="7"/>
        <v>Ryan Guthrie</v>
      </c>
      <c r="AM44" s="2"/>
      <c r="AN44" s="19"/>
      <c r="AP44" s="2"/>
      <c r="AQ44" s="114" t="str">
        <f t="shared" si="8"/>
        <v/>
      </c>
      <c r="AR44" s="2" t="str">
        <f t="shared" si="9"/>
        <v/>
      </c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</row>
    <row r="45" spans="1:216" ht="9.6" customHeight="1" thickBot="1" x14ac:dyDescent="0.25">
      <c r="A45" s="130"/>
      <c r="B45" s="110"/>
      <c r="C45" s="15"/>
      <c r="D45" s="4"/>
      <c r="E45" s="8"/>
      <c r="F45" s="112"/>
      <c r="G45" s="113"/>
      <c r="H45" s="6"/>
      <c r="I45" s="7"/>
      <c r="J45" s="6"/>
      <c r="K45" s="7"/>
      <c r="L45" s="6"/>
      <c r="M45" s="7"/>
      <c r="N45" s="11"/>
      <c r="O45" s="7"/>
      <c r="P45" s="6"/>
      <c r="Q45" s="7"/>
      <c r="R45" s="6"/>
      <c r="S45" s="7"/>
      <c r="T45" s="6"/>
      <c r="U45" s="7"/>
      <c r="V45" s="6"/>
      <c r="W45" s="7"/>
      <c r="X45" s="6"/>
      <c r="Y45" s="7"/>
      <c r="Z45" s="6"/>
      <c r="AA45" s="7"/>
      <c r="AB45" s="144" t="str">
        <f>IF(E45&gt;0, VLOOKUP('Alaska Autocross Series'!E45,'Lookup Tables'!A3:B51,2,FALSE),"")</f>
        <v/>
      </c>
      <c r="AC45" s="144" t="str">
        <f t="shared" si="15"/>
        <v/>
      </c>
      <c r="AD45" s="144" t="str">
        <f t="shared" si="14"/>
        <v/>
      </c>
      <c r="AE45" s="144" t="str">
        <f t="shared" si="17"/>
        <v/>
      </c>
      <c r="AF45" s="143" t="str">
        <f>IF(COUNT(H45:AA45)&gt;0,IF(AE45&gt;0,RANK(AE45,AE5:AE67,1),""),"")</f>
        <v/>
      </c>
      <c r="AG45" s="144" t="str">
        <f t="shared" si="18"/>
        <v/>
      </c>
      <c r="AH45" s="143" t="str">
        <f>IF(COUNT(H45:AA45)&gt;0,IF(AG45&gt;0,RANK(AG45,AG5:AG67,1),""),"")</f>
        <v/>
      </c>
      <c r="AI45" s="143" t="str">
        <f t="shared" si="16"/>
        <v/>
      </c>
      <c r="AJ45" s="143" t="str">
        <f t="shared" si="10"/>
        <v/>
      </c>
      <c r="AK45" s="125" t="str">
        <f ca="1">IF(COUNT(H45:AA45)&gt;0,OFFSET(AH4,MATCH(1,AH5:AH67, 0),-1)/AG45*1000,"")</f>
        <v/>
      </c>
      <c r="AL45" s="127" t="str">
        <f t="shared" si="7"/>
        <v/>
      </c>
      <c r="AM45" s="2"/>
      <c r="AN45" s="19"/>
      <c r="AP45" s="2"/>
      <c r="AQ45" s="114" t="str">
        <f t="shared" si="8"/>
        <v/>
      </c>
      <c r="AR45" s="2" t="str">
        <f t="shared" si="9"/>
        <v/>
      </c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</row>
    <row r="46" spans="1:216" ht="15" hidden="1" thickBot="1" x14ac:dyDescent="0.25">
      <c r="A46" s="130"/>
      <c r="B46" s="110"/>
      <c r="C46" s="15"/>
      <c r="D46" s="4"/>
      <c r="E46" s="8"/>
      <c r="F46" s="112"/>
      <c r="G46" s="113"/>
      <c r="H46" s="6"/>
      <c r="I46" s="7"/>
      <c r="J46" s="6"/>
      <c r="K46" s="7"/>
      <c r="L46" s="6"/>
      <c r="M46" s="7"/>
      <c r="N46" s="6"/>
      <c r="O46" s="7"/>
      <c r="P46" s="6"/>
      <c r="Q46" s="7"/>
      <c r="R46" s="6"/>
      <c r="S46" s="7"/>
      <c r="T46" s="6"/>
      <c r="U46" s="7"/>
      <c r="V46" s="6"/>
      <c r="W46" s="7"/>
      <c r="X46" s="6"/>
      <c r="Y46" s="7"/>
      <c r="Z46" s="6"/>
      <c r="AA46" s="7"/>
      <c r="AB46" s="144" t="str">
        <f>IF(E46&gt;0, VLOOKUP('Alaska Autocross Series'!E46,'Lookup Tables'!A3:B51,2,FALSE),"")</f>
        <v/>
      </c>
      <c r="AC46" s="144" t="str">
        <f t="shared" si="15"/>
        <v/>
      </c>
      <c r="AD46" s="144" t="str">
        <f t="shared" si="14"/>
        <v/>
      </c>
      <c r="AE46" s="144" t="str">
        <f t="shared" si="17"/>
        <v/>
      </c>
      <c r="AF46" s="143" t="str">
        <f>IF(COUNT(H46:AA46)&gt;0,IF(AE46&gt;0,RANK(AE46,AE5:AE67,1),""),"")</f>
        <v/>
      </c>
      <c r="AG46" s="144" t="str">
        <f t="shared" si="18"/>
        <v/>
      </c>
      <c r="AH46" s="143" t="str">
        <f>IF(COUNT(H46:AA46)&gt;0,IF(AG46&gt;0,RANK(AG46,AG5:AG67,1),""),"")</f>
        <v/>
      </c>
      <c r="AI46" s="143" t="str">
        <f t="shared" si="16"/>
        <v/>
      </c>
      <c r="AJ46" s="143" t="str">
        <f t="shared" si="10"/>
        <v/>
      </c>
      <c r="AK46" s="125" t="str">
        <f ca="1">IF(COUNT(H46:AA46)&gt;0,OFFSET(AH4,MATCH(1,AH5:AH67, 0),-1)/AG46*1000,"")</f>
        <v/>
      </c>
      <c r="AL46" s="127" t="str">
        <f t="shared" si="7"/>
        <v/>
      </c>
      <c r="AM46" s="2"/>
      <c r="AN46" s="19"/>
      <c r="AP46" s="2"/>
      <c r="AQ46" s="114" t="str">
        <f t="shared" si="8"/>
        <v/>
      </c>
      <c r="AR46" s="2" t="str">
        <f t="shared" si="9"/>
        <v/>
      </c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</row>
    <row r="47" spans="1:216" ht="15" hidden="1" thickBot="1" x14ac:dyDescent="0.25">
      <c r="A47" s="130"/>
      <c r="B47" s="110"/>
      <c r="C47" s="106"/>
      <c r="D47" s="15"/>
      <c r="E47" s="8"/>
      <c r="F47" s="112"/>
      <c r="G47" s="113"/>
      <c r="H47" s="6"/>
      <c r="I47" s="7"/>
      <c r="J47" s="6"/>
      <c r="K47" s="7"/>
      <c r="L47" s="6"/>
      <c r="M47" s="7"/>
      <c r="N47" s="11"/>
      <c r="O47" s="7"/>
      <c r="P47" s="6"/>
      <c r="Q47" s="7"/>
      <c r="R47" s="6"/>
      <c r="S47" s="7"/>
      <c r="T47" s="6"/>
      <c r="U47" s="7"/>
      <c r="V47" s="6"/>
      <c r="W47" s="7"/>
      <c r="X47" s="6"/>
      <c r="Y47" s="7"/>
      <c r="Z47" s="6"/>
      <c r="AA47" s="7"/>
      <c r="AB47" s="144" t="str">
        <f>IF(E47&gt;0, VLOOKUP('Alaska Autocross Series'!E47,'Lookup Tables'!A3:B51,2,FALSE),"")</f>
        <v/>
      </c>
      <c r="AC47" s="144" t="str">
        <f t="shared" si="15"/>
        <v/>
      </c>
      <c r="AD47" s="144" t="str">
        <f t="shared" si="14"/>
        <v/>
      </c>
      <c r="AE47" s="144" t="str">
        <f t="shared" si="17"/>
        <v/>
      </c>
      <c r="AF47" s="143" t="str">
        <f>IF(COUNT(H47:AA47)&gt;0,IF(AE47&gt;0,RANK(AE47,AE5:AE67,1),""),"")</f>
        <v/>
      </c>
      <c r="AG47" s="144" t="str">
        <f t="shared" si="18"/>
        <v/>
      </c>
      <c r="AH47" s="143" t="str">
        <f>IF(COUNT(H47:AA47)&gt;0,IF(AG47&gt;0,RANK(AG47,AG5:AG67,1),""),"")</f>
        <v/>
      </c>
      <c r="AI47" s="143" t="str">
        <f t="shared" si="16"/>
        <v/>
      </c>
      <c r="AJ47" s="143" t="str">
        <f t="shared" si="10"/>
        <v/>
      </c>
      <c r="AK47" s="125" t="str">
        <f ca="1">IF(COUNT(H47:AA47)&gt;0,OFFSET(AH4,MATCH(1,AH5:AH67, 0),-1)/AG47*1000,"")</f>
        <v/>
      </c>
      <c r="AL47" s="127" t="str">
        <f t="shared" si="7"/>
        <v/>
      </c>
      <c r="AM47" s="2"/>
      <c r="AN47" s="19"/>
      <c r="AP47" s="2"/>
      <c r="AQ47" s="114" t="str">
        <f t="shared" si="8"/>
        <v/>
      </c>
      <c r="AR47" s="2" t="str">
        <f t="shared" si="9"/>
        <v/>
      </c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</row>
    <row r="48" spans="1:216" ht="15" hidden="1" thickBot="1" x14ac:dyDescent="0.25">
      <c r="A48" s="130"/>
      <c r="B48" s="110"/>
      <c r="C48" s="106"/>
      <c r="D48" s="15"/>
      <c r="E48" s="8"/>
      <c r="F48" s="112"/>
      <c r="G48" s="113"/>
      <c r="H48" s="6"/>
      <c r="I48" s="7"/>
      <c r="J48" s="6"/>
      <c r="K48" s="7"/>
      <c r="L48" s="6"/>
      <c r="M48" s="7"/>
      <c r="N48" s="6"/>
      <c r="O48" s="7"/>
      <c r="P48" s="6"/>
      <c r="Q48" s="7"/>
      <c r="R48" s="6"/>
      <c r="S48" s="7"/>
      <c r="T48" s="6"/>
      <c r="U48" s="7"/>
      <c r="V48" s="6"/>
      <c r="W48" s="7"/>
      <c r="X48" s="6"/>
      <c r="Y48" s="7"/>
      <c r="Z48" s="6"/>
      <c r="AA48" s="7"/>
      <c r="AB48" s="144" t="str">
        <f>IF(E48&gt;0, VLOOKUP('Alaska Autocross Series'!E48,'Lookup Tables'!A3:B51,2,FALSE),"")</f>
        <v/>
      </c>
      <c r="AC48" s="144" t="str">
        <f t="shared" si="15"/>
        <v/>
      </c>
      <c r="AD48" s="144" t="str">
        <f t="shared" si="14"/>
        <v/>
      </c>
      <c r="AE48" s="144" t="str">
        <f t="shared" si="17"/>
        <v/>
      </c>
      <c r="AF48" s="143" t="str">
        <f>IF(COUNT(H48:AA48)&gt;0,IF(AE48&gt;0,RANK(AE48,AE5:AE67,1),""),"")</f>
        <v/>
      </c>
      <c r="AG48" s="144" t="str">
        <f t="shared" si="18"/>
        <v/>
      </c>
      <c r="AH48" s="143" t="str">
        <f>IF(COUNT(H48:AA48)&gt;0,IF(AG48&gt;0,RANK(AG48,AG5:AG67,1),""),"")</f>
        <v/>
      </c>
      <c r="AI48" s="143" t="str">
        <f t="shared" si="16"/>
        <v/>
      </c>
      <c r="AJ48" s="143" t="str">
        <f t="shared" si="10"/>
        <v/>
      </c>
      <c r="AK48" s="125" t="str">
        <f ca="1">IF(COUNT(H48:AA48)&gt;0,OFFSET(AH4,MATCH(1,AH5:AH67, 0),-1)/AG48*1000,"")</f>
        <v/>
      </c>
      <c r="AL48" s="127" t="str">
        <f t="shared" si="7"/>
        <v/>
      </c>
      <c r="AM48" s="2"/>
      <c r="AN48" s="19"/>
      <c r="AP48" s="2"/>
      <c r="AQ48" s="114" t="str">
        <f t="shared" si="8"/>
        <v/>
      </c>
      <c r="AR48" s="2" t="str">
        <f t="shared" si="9"/>
        <v/>
      </c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</row>
    <row r="49" spans="1:216" ht="15" hidden="1" thickBot="1" x14ac:dyDescent="0.25">
      <c r="A49" s="130"/>
      <c r="B49" s="110"/>
      <c r="C49" s="106"/>
      <c r="D49" s="15"/>
      <c r="E49" s="8"/>
      <c r="F49" s="112"/>
      <c r="G49" s="113"/>
      <c r="H49" s="6"/>
      <c r="I49" s="7"/>
      <c r="J49" s="6"/>
      <c r="K49" s="7"/>
      <c r="L49" s="6"/>
      <c r="M49" s="7"/>
      <c r="N49" s="11"/>
      <c r="O49" s="7"/>
      <c r="P49" s="6"/>
      <c r="Q49" s="7"/>
      <c r="R49" s="6"/>
      <c r="S49" s="7"/>
      <c r="T49" s="6"/>
      <c r="U49" s="7"/>
      <c r="V49" s="6"/>
      <c r="W49" s="7"/>
      <c r="X49" s="6"/>
      <c r="Y49" s="7"/>
      <c r="Z49" s="6"/>
      <c r="AA49" s="7"/>
      <c r="AB49" s="144" t="str">
        <f>IF(E49&gt;0, VLOOKUP('Alaska Autocross Series'!E49,'Lookup Tables'!A3:B51,2,FALSE),"")</f>
        <v/>
      </c>
      <c r="AC49" s="144" t="str">
        <f t="shared" si="15"/>
        <v/>
      </c>
      <c r="AD49" s="144" t="str">
        <f t="shared" si="14"/>
        <v/>
      </c>
      <c r="AE49" s="144" t="str">
        <f t="shared" si="17"/>
        <v/>
      </c>
      <c r="AF49" s="143" t="str">
        <f>IF(COUNT(H49:AA49)&gt;0,IF(AE49&gt;0,RANK(AE49,AE5:AE67,1),""),"")</f>
        <v/>
      </c>
      <c r="AG49" s="144" t="str">
        <f t="shared" si="18"/>
        <v/>
      </c>
      <c r="AH49" s="143" t="str">
        <f>IF(COUNT(H49:AA49)&gt;0,IF(AG49&gt;0,RANK(AG49,AG5:AG67,1),""),"")</f>
        <v/>
      </c>
      <c r="AI49" s="143" t="str">
        <f t="shared" si="16"/>
        <v/>
      </c>
      <c r="AJ49" s="143" t="str">
        <f t="shared" si="10"/>
        <v/>
      </c>
      <c r="AK49" s="125" t="str">
        <f ca="1">IF(COUNT(H49:AA49)&gt;0,OFFSET(AH4,MATCH(1,AH5:AH67, 0),-1)/AG49*1000,"")</f>
        <v/>
      </c>
      <c r="AL49" s="127" t="str">
        <f t="shared" si="7"/>
        <v/>
      </c>
      <c r="AM49" s="2"/>
      <c r="AN49" s="19"/>
      <c r="AP49" s="2"/>
      <c r="AQ49" s="114" t="str">
        <f t="shared" si="8"/>
        <v/>
      </c>
      <c r="AR49" s="2" t="str">
        <f t="shared" si="9"/>
        <v/>
      </c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</row>
    <row r="50" spans="1:216" ht="15" hidden="1" thickBot="1" x14ac:dyDescent="0.25">
      <c r="A50" s="130"/>
      <c r="B50" s="110"/>
      <c r="C50" s="106"/>
      <c r="D50" s="15"/>
      <c r="E50" s="8"/>
      <c r="F50" s="112"/>
      <c r="G50" s="113"/>
      <c r="H50" s="6"/>
      <c r="I50" s="7"/>
      <c r="J50" s="6"/>
      <c r="K50" s="7"/>
      <c r="L50" s="6"/>
      <c r="M50" s="7"/>
      <c r="N50" s="6"/>
      <c r="O50" s="7"/>
      <c r="P50" s="6"/>
      <c r="Q50" s="7"/>
      <c r="R50" s="6"/>
      <c r="S50" s="7"/>
      <c r="T50" s="6"/>
      <c r="U50" s="7"/>
      <c r="V50" s="6"/>
      <c r="W50" s="7"/>
      <c r="X50" s="6"/>
      <c r="Y50" s="7"/>
      <c r="Z50" s="6"/>
      <c r="AA50" s="7"/>
      <c r="AB50" s="144" t="str">
        <f>IF(E50&gt;0, VLOOKUP('Alaska Autocross Series'!E50,'Lookup Tables'!A3:B51,2,FALSE),"")</f>
        <v/>
      </c>
      <c r="AC50" s="144" t="str">
        <f t="shared" si="15"/>
        <v/>
      </c>
      <c r="AD50" s="144" t="str">
        <f t="shared" si="14"/>
        <v/>
      </c>
      <c r="AE50" s="144" t="str">
        <f t="shared" si="17"/>
        <v/>
      </c>
      <c r="AF50" s="143" t="str">
        <f>IF(COUNT(H50:AA50)&gt;0,IF(AE50&gt;0,RANK(AE50,AE5:AE67,1),""),"")</f>
        <v/>
      </c>
      <c r="AG50" s="144" t="str">
        <f t="shared" si="18"/>
        <v/>
      </c>
      <c r="AH50" s="143" t="str">
        <f>IF(COUNT(H50:AA50)&gt;0,IF(AG50&gt;0,RANK(AG50,AG5:AG67,1),""),"")</f>
        <v/>
      </c>
      <c r="AI50" s="143" t="str">
        <f t="shared" si="16"/>
        <v/>
      </c>
      <c r="AJ50" s="143" t="str">
        <f t="shared" si="10"/>
        <v/>
      </c>
      <c r="AK50" s="125" t="str">
        <f ca="1">IF(COUNT(H50:AA50)&gt;0,OFFSET(AH4,MATCH(1,AH5:AH67, 0),-1)/AG50*1000,"")</f>
        <v/>
      </c>
      <c r="AL50" s="127" t="str">
        <f t="shared" si="7"/>
        <v/>
      </c>
      <c r="AM50" s="2"/>
      <c r="AN50" s="19"/>
      <c r="AP50" s="2"/>
      <c r="AQ50" s="114" t="str">
        <f t="shared" si="8"/>
        <v/>
      </c>
      <c r="AR50" s="2" t="str">
        <f t="shared" si="9"/>
        <v/>
      </c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</row>
    <row r="51" spans="1:216" ht="15" hidden="1" thickBot="1" x14ac:dyDescent="0.25">
      <c r="A51" s="130"/>
      <c r="B51" s="110"/>
      <c r="C51" s="106"/>
      <c r="D51" s="15"/>
      <c r="E51" s="8"/>
      <c r="F51" s="112"/>
      <c r="G51" s="113"/>
      <c r="H51" s="6"/>
      <c r="I51" s="7"/>
      <c r="J51" s="6"/>
      <c r="K51" s="7"/>
      <c r="L51" s="6"/>
      <c r="M51" s="7"/>
      <c r="N51" s="11"/>
      <c r="O51" s="7"/>
      <c r="P51" s="6"/>
      <c r="Q51" s="7"/>
      <c r="R51" s="6"/>
      <c r="S51" s="7"/>
      <c r="T51" s="6"/>
      <c r="U51" s="7"/>
      <c r="V51" s="6"/>
      <c r="W51" s="7"/>
      <c r="X51" s="6"/>
      <c r="Y51" s="7"/>
      <c r="Z51" s="6"/>
      <c r="AA51" s="7"/>
      <c r="AB51" s="144" t="str">
        <f>IF(E51&gt;0, VLOOKUP('Alaska Autocross Series'!E51,'Lookup Tables'!A3:B51,2,FALSE),"")</f>
        <v/>
      </c>
      <c r="AC51" s="144" t="str">
        <f t="shared" si="15"/>
        <v/>
      </c>
      <c r="AD51" s="144" t="str">
        <f t="shared" si="14"/>
        <v/>
      </c>
      <c r="AE51" s="144" t="str">
        <f t="shared" si="17"/>
        <v/>
      </c>
      <c r="AF51" s="143" t="str">
        <f>IF(COUNT(H51:AA51)&gt;0,IF(AE51&gt;0,RANK(AE51,AE5:AE67,1),""),"")</f>
        <v/>
      </c>
      <c r="AG51" s="144" t="str">
        <f t="shared" si="18"/>
        <v/>
      </c>
      <c r="AH51" s="143" t="str">
        <f>IF(COUNT(H51:AA51)&gt;0,IF(AG51&gt;0,RANK(AG51,AG5:AG67,1),""),"")</f>
        <v/>
      </c>
      <c r="AI51" s="143" t="str">
        <f t="shared" si="16"/>
        <v/>
      </c>
      <c r="AJ51" s="143" t="str">
        <f t="shared" si="10"/>
        <v/>
      </c>
      <c r="AK51" s="125" t="str">
        <f ca="1">IF(COUNT(H51:AA51)&gt;0,OFFSET(AH4,MATCH(1,AH5:AH67, 0),-1)/AG51*1000,"")</f>
        <v/>
      </c>
      <c r="AL51" s="127" t="str">
        <f t="shared" si="7"/>
        <v/>
      </c>
      <c r="AM51" s="2"/>
      <c r="AN51" s="19"/>
      <c r="AP51" s="2"/>
      <c r="AQ51" s="114" t="str">
        <f t="shared" si="8"/>
        <v/>
      </c>
      <c r="AR51" s="2" t="str">
        <f t="shared" si="9"/>
        <v/>
      </c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</row>
    <row r="52" spans="1:216" ht="15" thickBot="1" x14ac:dyDescent="0.25">
      <c r="A52" s="120" t="s">
        <v>556</v>
      </c>
      <c r="B52" s="121"/>
      <c r="C52" s="121"/>
      <c r="D52" s="31"/>
      <c r="E52" s="31"/>
      <c r="F52" s="148"/>
      <c r="G52" s="149"/>
      <c r="H52" s="122"/>
      <c r="I52" s="123"/>
      <c r="J52" s="122"/>
      <c r="K52" s="123"/>
      <c r="L52" s="122"/>
      <c r="M52" s="123"/>
      <c r="N52" s="122"/>
      <c r="O52" s="123"/>
      <c r="P52" s="122"/>
      <c r="Q52" s="123"/>
      <c r="R52" s="122"/>
      <c r="S52" s="123"/>
      <c r="T52" s="122"/>
      <c r="U52" s="123"/>
      <c r="V52" s="122"/>
      <c r="W52" s="123"/>
      <c r="X52" s="122"/>
      <c r="Y52" s="123"/>
      <c r="Z52" s="122"/>
      <c r="AA52" s="123"/>
      <c r="AB52" s="32"/>
      <c r="AC52" s="32"/>
      <c r="AD52" s="32" t="str">
        <f t="shared" si="14"/>
        <v/>
      </c>
      <c r="AE52" s="32"/>
      <c r="AF52" s="31"/>
      <c r="AG52" s="32"/>
      <c r="AH52" s="33"/>
      <c r="AI52" s="31"/>
      <c r="AJ52" s="31"/>
      <c r="AK52" s="88"/>
      <c r="AL52" s="124" t="str">
        <f t="shared" si="7"/>
        <v>Run Group 4</v>
      </c>
      <c r="AM52" s="2"/>
      <c r="AN52" s="19"/>
      <c r="AO52" s="17"/>
      <c r="AP52" s="2"/>
      <c r="AQ52" s="114" t="str">
        <f t="shared" si="8"/>
        <v/>
      </c>
      <c r="AR52" s="2" t="str">
        <f t="shared" si="9"/>
        <v/>
      </c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</row>
    <row r="53" spans="1:216" ht="14.25" x14ac:dyDescent="0.2">
      <c r="A53" s="129"/>
      <c r="B53" s="109"/>
      <c r="C53" s="15"/>
      <c r="D53" s="4"/>
      <c r="E53" s="8"/>
      <c r="F53" s="112"/>
      <c r="G53" s="113"/>
      <c r="H53" s="6"/>
      <c r="I53" s="7"/>
      <c r="J53" s="6"/>
      <c r="K53" s="7"/>
      <c r="L53" s="6"/>
      <c r="M53" s="7"/>
      <c r="N53" s="11"/>
      <c r="O53" s="7"/>
      <c r="P53" s="6"/>
      <c r="Q53" s="7"/>
      <c r="R53" s="6"/>
      <c r="S53" s="7"/>
      <c r="T53" s="6"/>
      <c r="U53" s="7"/>
      <c r="V53" s="6"/>
      <c r="W53" s="7"/>
      <c r="X53" s="6"/>
      <c r="Y53" s="7"/>
      <c r="Z53" s="6"/>
      <c r="AA53" s="7"/>
      <c r="AB53" s="144" t="str">
        <f>IF(E53&gt;0, VLOOKUP('Alaska Autocross Series'!E53,'Lookup Tables'!A3:B51,2,FALSE),"")</f>
        <v/>
      </c>
      <c r="AC53" s="144" t="str">
        <f t="shared" ref="AC53:AC67" si="19">IF(COUNT(H53:AA53)&gt;0,MAX(IF(I53&gt;0,I53+H53,H53),IF(K53&gt;0,K53+J53,J53),IF(M53&gt;0,M53+L53,L53),IF(O53&gt;0,O53+N53,N53),IF(Q53&gt;0,Q53+P53,P53),IF(S53&gt;0,S53+R53,R53),IF(U53&gt;0,U53+T53,T53),IF(W53&gt;0,W53+V53,V53),IF(Y53&gt;0,Y53+X53,X53),IF(AA53&gt;0,AA53+Z53,Z53)),"")</f>
        <v/>
      </c>
      <c r="AD53" s="144" t="str">
        <f t="shared" si="14"/>
        <v/>
      </c>
      <c r="AE53" s="144" t="str">
        <f t="shared" si="17"/>
        <v/>
      </c>
      <c r="AF53" s="143" t="str">
        <f>IF(COUNT(H53:AA53)&gt;0,IF(AE53&gt;0,RANK(AE53,AE5:AE67,1),""),"")</f>
        <v/>
      </c>
      <c r="AG53" s="144" t="str">
        <f t="shared" si="18"/>
        <v/>
      </c>
      <c r="AH53" s="143" t="str">
        <f>IF(COUNT(H53:AA53)&gt;0,IF(AG53&gt;0,RANK(AG53,AG5:AG67,1),""),"")</f>
        <v/>
      </c>
      <c r="AI53" s="143" t="str">
        <f t="shared" ref="AI53:AI67" si="20">IF(AQ53&gt;0,IF(AQ53&lt;800,RANK(AQ53,$AQ$5:$AQ$67,1),""),"")</f>
        <v/>
      </c>
      <c r="AJ53" s="143" t="str">
        <f t="shared" si="10"/>
        <v/>
      </c>
      <c r="AK53" s="125" t="str">
        <f ca="1">IF(COUNT(H53:AA53)&gt;0,OFFSET(AH4,MATCH(1,AH5:AH67, 0),-1)/AG53*1000,"")</f>
        <v/>
      </c>
      <c r="AL53" s="127" t="str">
        <f t="shared" si="7"/>
        <v/>
      </c>
      <c r="AM53" s="2"/>
      <c r="AN53" s="19"/>
      <c r="AP53" s="2"/>
      <c r="AQ53" s="114" t="str">
        <f t="shared" si="8"/>
        <v/>
      </c>
      <c r="AR53" s="2" t="str">
        <f t="shared" si="9"/>
        <v/>
      </c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</row>
    <row r="54" spans="1:216" ht="14.25" x14ac:dyDescent="0.2">
      <c r="A54" s="129"/>
      <c r="B54" s="109"/>
      <c r="C54" s="15"/>
      <c r="D54" s="4"/>
      <c r="E54" s="8"/>
      <c r="F54" s="112"/>
      <c r="G54" s="113"/>
      <c r="H54" s="6"/>
      <c r="I54" s="7"/>
      <c r="J54" s="6"/>
      <c r="K54" s="7"/>
      <c r="L54" s="6"/>
      <c r="M54" s="7"/>
      <c r="N54" s="6"/>
      <c r="O54" s="7"/>
      <c r="P54" s="6"/>
      <c r="Q54" s="7"/>
      <c r="R54" s="6"/>
      <c r="S54" s="7"/>
      <c r="T54" s="6"/>
      <c r="U54" s="7"/>
      <c r="V54" s="6"/>
      <c r="W54" s="7"/>
      <c r="X54" s="6"/>
      <c r="Y54" s="7"/>
      <c r="Z54" s="6"/>
      <c r="AA54" s="7"/>
      <c r="AB54" s="144" t="str">
        <f>IF(E54&gt;0, VLOOKUP('Alaska Autocross Series'!E54,'Lookup Tables'!A3:B51,2,FALSE),"")</f>
        <v/>
      </c>
      <c r="AC54" s="144" t="str">
        <f t="shared" si="19"/>
        <v/>
      </c>
      <c r="AD54" s="144" t="str">
        <f t="shared" si="14"/>
        <v/>
      </c>
      <c r="AE54" s="144" t="str">
        <f t="shared" si="17"/>
        <v/>
      </c>
      <c r="AF54" s="143" t="str">
        <f>IF(COUNT(H54:AA54)&gt;0,IF(AE54&gt;0,RANK(AE54,AE5:AE67,1),""),"")</f>
        <v/>
      </c>
      <c r="AG54" s="144" t="str">
        <f t="shared" si="18"/>
        <v/>
      </c>
      <c r="AH54" s="143" t="str">
        <f>IF(COUNT(H54:AA54)&gt;0,IF(AG54&gt;0,RANK(AG54,AG5:AG67,1),""),"")</f>
        <v/>
      </c>
      <c r="AI54" s="143" t="str">
        <f t="shared" si="20"/>
        <v/>
      </c>
      <c r="AJ54" s="143" t="str">
        <f t="shared" si="10"/>
        <v/>
      </c>
      <c r="AK54" s="125" t="str">
        <f ca="1">IF(COUNT(H54:AA54)&gt;0,OFFSET(AH4,MATCH(1,AH5:AH67, 0),-1)/AG54*1000,"")</f>
        <v/>
      </c>
      <c r="AL54" s="127" t="str">
        <f t="shared" si="7"/>
        <v/>
      </c>
      <c r="AM54" s="2"/>
      <c r="AN54" s="19"/>
      <c r="AP54" s="2"/>
      <c r="AQ54" s="114" t="str">
        <f t="shared" si="8"/>
        <v/>
      </c>
      <c r="AR54" s="2" t="str">
        <f t="shared" si="9"/>
        <v/>
      </c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</row>
    <row r="55" spans="1:216" ht="14.25" x14ac:dyDescent="0.2">
      <c r="A55" s="130"/>
      <c r="B55" s="110"/>
      <c r="C55" s="15"/>
      <c r="D55" s="4"/>
      <c r="E55" s="8"/>
      <c r="F55" s="112"/>
      <c r="G55" s="113"/>
      <c r="H55" s="6"/>
      <c r="I55" s="7"/>
      <c r="J55" s="6"/>
      <c r="K55" s="7"/>
      <c r="L55" s="6"/>
      <c r="M55" s="7"/>
      <c r="N55" s="11"/>
      <c r="O55" s="7"/>
      <c r="P55" s="6"/>
      <c r="Q55" s="7"/>
      <c r="R55" s="6"/>
      <c r="S55" s="7"/>
      <c r="T55" s="6"/>
      <c r="U55" s="7"/>
      <c r="V55" s="6"/>
      <c r="W55" s="7"/>
      <c r="X55" s="6"/>
      <c r="Y55" s="7"/>
      <c r="Z55" s="6"/>
      <c r="AA55" s="7"/>
      <c r="AB55" s="144" t="str">
        <f>IF(E55&gt;0, VLOOKUP('Alaska Autocross Series'!E55,'Lookup Tables'!A3:B51,2,FALSE),"")</f>
        <v/>
      </c>
      <c r="AC55" s="144" t="str">
        <f t="shared" si="19"/>
        <v/>
      </c>
      <c r="AD55" s="144" t="str">
        <f t="shared" si="14"/>
        <v/>
      </c>
      <c r="AE55" s="144" t="str">
        <f t="shared" si="17"/>
        <v/>
      </c>
      <c r="AF55" s="143" t="str">
        <f>IF(COUNT(H55:AA55)&gt;0,IF(AE55&gt;0,RANK(AE55,AE5:AE67,1),""),"")</f>
        <v/>
      </c>
      <c r="AG55" s="144" t="str">
        <f t="shared" si="18"/>
        <v/>
      </c>
      <c r="AH55" s="143" t="str">
        <f>IF(COUNT(H55:AA55)&gt;0,IF(AG55&gt;0,RANK(AG55,AG5:AG67,1),""),"")</f>
        <v/>
      </c>
      <c r="AI55" s="143" t="str">
        <f t="shared" si="20"/>
        <v/>
      </c>
      <c r="AJ55" s="143" t="str">
        <f t="shared" si="10"/>
        <v/>
      </c>
      <c r="AK55" s="125" t="str">
        <f ca="1">IF(COUNT(H55:AA55)&gt;0,OFFSET(AH4,MATCH(1,AH5:AH67, 0),-1)/AG55*1000,"")</f>
        <v/>
      </c>
      <c r="AL55" s="127" t="str">
        <f t="shared" si="7"/>
        <v/>
      </c>
      <c r="AM55" s="2"/>
      <c r="AN55" s="19"/>
      <c r="AP55" s="2"/>
      <c r="AQ55" s="114" t="str">
        <f t="shared" si="8"/>
        <v/>
      </c>
      <c r="AR55" s="2" t="str">
        <f t="shared" si="9"/>
        <v/>
      </c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</row>
    <row r="56" spans="1:216" ht="14.25" x14ac:dyDescent="0.2">
      <c r="A56" s="129"/>
      <c r="B56" s="109"/>
      <c r="C56" s="15"/>
      <c r="D56" s="4"/>
      <c r="E56" s="8"/>
      <c r="F56" s="112"/>
      <c r="G56" s="113"/>
      <c r="H56" s="6"/>
      <c r="I56" s="7"/>
      <c r="J56" s="6"/>
      <c r="K56" s="7"/>
      <c r="L56" s="6"/>
      <c r="M56" s="7"/>
      <c r="N56" s="6"/>
      <c r="O56" s="7"/>
      <c r="P56" s="6"/>
      <c r="Q56" s="7"/>
      <c r="R56" s="6"/>
      <c r="S56" s="7"/>
      <c r="T56" s="6"/>
      <c r="U56" s="7"/>
      <c r="V56" s="6"/>
      <c r="W56" s="7"/>
      <c r="X56" s="6"/>
      <c r="Y56" s="7"/>
      <c r="Z56" s="6"/>
      <c r="AA56" s="7"/>
      <c r="AB56" s="144" t="str">
        <f>IF(E56&gt;0, VLOOKUP('Alaska Autocross Series'!E56,'Lookup Tables'!A3:B51,2,FALSE),"")</f>
        <v/>
      </c>
      <c r="AC56" s="144" t="str">
        <f t="shared" si="19"/>
        <v/>
      </c>
      <c r="AD56" s="144" t="str">
        <f t="shared" si="14"/>
        <v/>
      </c>
      <c r="AE56" s="144" t="str">
        <f t="shared" si="17"/>
        <v/>
      </c>
      <c r="AF56" s="143" t="str">
        <f>IF(COUNT(H56:AA56)&gt;0,IF(AE56&gt;0,RANK(AE56,AE5:AE67,1),""),"")</f>
        <v/>
      </c>
      <c r="AG56" s="144" t="str">
        <f t="shared" si="18"/>
        <v/>
      </c>
      <c r="AH56" s="143" t="str">
        <f>IF(COUNT(H56:AA56)&gt;0,IF(AG56&gt;0,RANK(AG56,AG5:AG67,1),""),"")</f>
        <v/>
      </c>
      <c r="AI56" s="143" t="str">
        <f t="shared" si="20"/>
        <v/>
      </c>
      <c r="AJ56" s="143" t="str">
        <f t="shared" si="10"/>
        <v/>
      </c>
      <c r="AK56" s="125" t="str">
        <f ca="1">IF(COUNT(H56:AA56)&gt;0,OFFSET(AH4,MATCH(1,AH5:AH67, 0),-1)/AG56*1000,"")</f>
        <v/>
      </c>
      <c r="AL56" s="127" t="str">
        <f t="shared" si="7"/>
        <v/>
      </c>
      <c r="AM56" s="2"/>
      <c r="AN56" s="19"/>
      <c r="AP56" s="2"/>
      <c r="AQ56" s="114" t="str">
        <f t="shared" si="8"/>
        <v/>
      </c>
      <c r="AR56" s="2" t="str">
        <f t="shared" si="9"/>
        <v/>
      </c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</row>
    <row r="57" spans="1:216" ht="14.25" x14ac:dyDescent="0.2">
      <c r="A57" s="129"/>
      <c r="B57" s="109"/>
      <c r="C57" s="14"/>
      <c r="D57" s="4"/>
      <c r="E57" s="8"/>
      <c r="F57" s="112"/>
      <c r="G57" s="113"/>
      <c r="H57" s="6"/>
      <c r="I57" s="7"/>
      <c r="J57" s="6"/>
      <c r="K57" s="7"/>
      <c r="L57" s="6"/>
      <c r="M57" s="7"/>
      <c r="N57" s="11"/>
      <c r="O57" s="7"/>
      <c r="P57" s="6"/>
      <c r="Q57" s="7"/>
      <c r="R57" s="6"/>
      <c r="S57" s="7"/>
      <c r="T57" s="6"/>
      <c r="U57" s="7"/>
      <c r="V57" s="6"/>
      <c r="W57" s="7"/>
      <c r="X57" s="6"/>
      <c r="Y57" s="7"/>
      <c r="Z57" s="6"/>
      <c r="AA57" s="7"/>
      <c r="AB57" s="144" t="str">
        <f>IF(E57&gt;0, VLOOKUP('Alaska Autocross Series'!E57,'Lookup Tables'!A3:B51,2,FALSE),"")</f>
        <v/>
      </c>
      <c r="AC57" s="144" t="str">
        <f t="shared" si="19"/>
        <v/>
      </c>
      <c r="AD57" s="144" t="str">
        <f t="shared" si="14"/>
        <v/>
      </c>
      <c r="AE57" s="144" t="str">
        <f t="shared" si="17"/>
        <v/>
      </c>
      <c r="AF57" s="143" t="str">
        <f>IF(COUNT(H57:AA57)&gt;0,IF(AE57&gt;0,RANK(AE57,AE5:AE67,1),""),"")</f>
        <v/>
      </c>
      <c r="AG57" s="144" t="str">
        <f t="shared" si="18"/>
        <v/>
      </c>
      <c r="AH57" s="143" t="str">
        <f>IF(COUNT(H57:AA57)&gt;0,IF(AG57&gt;0,RANK(AG57,AG5:AG67,1),""),"")</f>
        <v/>
      </c>
      <c r="AI57" s="143" t="str">
        <f t="shared" si="20"/>
        <v/>
      </c>
      <c r="AJ57" s="143" t="str">
        <f t="shared" si="10"/>
        <v/>
      </c>
      <c r="AK57" s="125" t="str">
        <f ca="1">IF(COUNT(H57:AA57)&gt;0,OFFSET(AH4,MATCH(1,AH5:AH67, 0),-1)/AG57*1000,"")</f>
        <v/>
      </c>
      <c r="AL57" s="127" t="str">
        <f t="shared" si="7"/>
        <v/>
      </c>
      <c r="AM57" s="2"/>
      <c r="AN57" s="19"/>
      <c r="AP57" s="2"/>
      <c r="AQ57" s="114" t="str">
        <f t="shared" si="8"/>
        <v/>
      </c>
      <c r="AR57" s="2" t="str">
        <f t="shared" si="9"/>
        <v/>
      </c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</row>
    <row r="58" spans="1:216" ht="14.25" x14ac:dyDescent="0.2">
      <c r="A58" s="129"/>
      <c r="B58" s="109"/>
      <c r="C58" s="14"/>
      <c r="D58" s="4"/>
      <c r="E58" s="8"/>
      <c r="F58" s="112"/>
      <c r="G58" s="113"/>
      <c r="H58" s="6"/>
      <c r="I58" s="7"/>
      <c r="J58" s="6"/>
      <c r="K58" s="7"/>
      <c r="L58" s="6"/>
      <c r="M58" s="7"/>
      <c r="N58" s="6"/>
      <c r="O58" s="7"/>
      <c r="P58" s="6"/>
      <c r="Q58" s="7"/>
      <c r="R58" s="6"/>
      <c r="S58" s="7"/>
      <c r="T58" s="6"/>
      <c r="U58" s="7"/>
      <c r="V58" s="6"/>
      <c r="W58" s="7"/>
      <c r="X58" s="6"/>
      <c r="Y58" s="7"/>
      <c r="Z58" s="6"/>
      <c r="AA58" s="7"/>
      <c r="AB58" s="144" t="str">
        <f>IF(E58&gt;0, VLOOKUP('Alaska Autocross Series'!E58,'Lookup Tables'!A3:B51,2,FALSE),"")</f>
        <v/>
      </c>
      <c r="AC58" s="144" t="str">
        <f t="shared" si="19"/>
        <v/>
      </c>
      <c r="AD58" s="144" t="str">
        <f t="shared" si="14"/>
        <v/>
      </c>
      <c r="AE58" s="144" t="str">
        <f t="shared" si="17"/>
        <v/>
      </c>
      <c r="AF58" s="143" t="str">
        <f>IF(COUNT(H58:AA58)&gt;0,IF(AE58&gt;0,RANK(AE58,AE5:AE67,1),""),"")</f>
        <v/>
      </c>
      <c r="AG58" s="144" t="str">
        <f t="shared" si="18"/>
        <v/>
      </c>
      <c r="AH58" s="143" t="str">
        <f>IF(COUNT(H58:AA58)&gt;0,IF(AG58&gt;0,RANK(AG58,AG5:AG67,1),""),"")</f>
        <v/>
      </c>
      <c r="AI58" s="143" t="str">
        <f t="shared" si="20"/>
        <v/>
      </c>
      <c r="AJ58" s="143" t="str">
        <f t="shared" si="10"/>
        <v/>
      </c>
      <c r="AK58" s="125" t="str">
        <f ca="1">IF(COUNT(H58:AA58)&gt;0,OFFSET(AH4,MATCH(1,AH5:AH67, 0),-1)/AG58*1000,"")</f>
        <v/>
      </c>
      <c r="AL58" s="127" t="str">
        <f t="shared" si="7"/>
        <v/>
      </c>
      <c r="AM58" s="2"/>
      <c r="AN58" s="19"/>
      <c r="AP58" s="2"/>
      <c r="AQ58" s="114" t="str">
        <f t="shared" si="8"/>
        <v/>
      </c>
      <c r="AR58" s="2" t="str">
        <f t="shared" si="9"/>
        <v/>
      </c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</row>
    <row r="59" spans="1:216" ht="14.25" x14ac:dyDescent="0.2">
      <c r="A59" s="130"/>
      <c r="B59" s="110"/>
      <c r="C59" s="15"/>
      <c r="D59" s="4"/>
      <c r="E59" s="8"/>
      <c r="F59" s="112"/>
      <c r="G59" s="113"/>
      <c r="H59" s="6"/>
      <c r="I59" s="7"/>
      <c r="J59" s="6"/>
      <c r="K59" s="7"/>
      <c r="L59" s="6"/>
      <c r="M59" s="7"/>
      <c r="N59" s="11"/>
      <c r="O59" s="7"/>
      <c r="P59" s="6"/>
      <c r="Q59" s="7"/>
      <c r="R59" s="6"/>
      <c r="S59" s="7"/>
      <c r="T59" s="6"/>
      <c r="U59" s="7"/>
      <c r="V59" s="6"/>
      <c r="W59" s="7"/>
      <c r="X59" s="6"/>
      <c r="Y59" s="7"/>
      <c r="Z59" s="6"/>
      <c r="AA59" s="7"/>
      <c r="AB59" s="144" t="str">
        <f>IF(E59&gt;0, VLOOKUP('Alaska Autocross Series'!E59,'Lookup Tables'!A3:B51,2,FALSE),"")</f>
        <v/>
      </c>
      <c r="AC59" s="144" t="str">
        <f t="shared" si="19"/>
        <v/>
      </c>
      <c r="AD59" s="144" t="str">
        <f t="shared" si="14"/>
        <v/>
      </c>
      <c r="AE59" s="144" t="str">
        <f>IF(COUNT(H59:AA59)&gt;0,MIN(IF(I59&gt;0,I59+H59,H59),IF(K59&gt;0,K59+J59,J59),IF(M59&gt;0,M59+L59,L59),IF(O59&gt;0,O59+N59,N59),IF(Q59&gt;0,Q59+P59,P59),IF(S59&gt;0,S59+R59,R59),IF(U59&gt;0,U59+T59,T59),IF(W59&gt;0,W59+V59,V59),IF(Y59&gt;0,Y59+X59,X59),IF(AA59&gt;0,AA59+Z59,Z59)),"")</f>
        <v/>
      </c>
      <c r="AF59" s="143" t="str">
        <f>IF(COUNT(H59:AA59)&gt;0,IF(AE59&gt;0,RANK(AE59,AE5:AE67,1),""),"")</f>
        <v/>
      </c>
      <c r="AG59" s="144" t="str">
        <f t="shared" si="18"/>
        <v/>
      </c>
      <c r="AH59" s="143" t="str">
        <f>IF(COUNT(H59:AA59)&gt;0,IF(AG59&gt;0,RANK(AG59,AG5:AG67,1),""),"")</f>
        <v/>
      </c>
      <c r="AI59" s="143" t="str">
        <f t="shared" si="20"/>
        <v/>
      </c>
      <c r="AJ59" s="143" t="str">
        <f t="shared" si="10"/>
        <v/>
      </c>
      <c r="AK59" s="125" t="str">
        <f ca="1">IF(COUNT(H59:U59)&gt;0,OFFSET(AH4,MATCH(1,AH5:AH67, 0),-1)/AG59*1000,"")</f>
        <v/>
      </c>
      <c r="AL59" s="127" t="str">
        <f t="shared" si="7"/>
        <v/>
      </c>
      <c r="AM59" s="2"/>
      <c r="AN59" s="19"/>
      <c r="AP59" s="2"/>
      <c r="AQ59" s="114" t="str">
        <f t="shared" si="8"/>
        <v/>
      </c>
      <c r="AR59" s="2" t="str">
        <f t="shared" si="9"/>
        <v/>
      </c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</row>
    <row r="60" spans="1:216" ht="14.25" x14ac:dyDescent="0.2">
      <c r="A60" s="130"/>
      <c r="B60" s="110"/>
      <c r="C60" s="15"/>
      <c r="D60" s="4"/>
      <c r="E60" s="8"/>
      <c r="F60" s="112"/>
      <c r="G60" s="113"/>
      <c r="H60" s="6"/>
      <c r="I60" s="7"/>
      <c r="J60" s="6"/>
      <c r="K60" s="7"/>
      <c r="L60" s="6"/>
      <c r="M60" s="7"/>
      <c r="N60" s="6"/>
      <c r="O60" s="7"/>
      <c r="P60" s="6"/>
      <c r="Q60" s="7"/>
      <c r="R60" s="6"/>
      <c r="S60" s="7"/>
      <c r="T60" s="6"/>
      <c r="U60" s="7"/>
      <c r="V60" s="6"/>
      <c r="W60" s="7"/>
      <c r="X60" s="6"/>
      <c r="Y60" s="7"/>
      <c r="Z60" s="6"/>
      <c r="AA60" s="7"/>
      <c r="AB60" s="144" t="str">
        <f>IF(E60&gt;0, VLOOKUP('Alaska Autocross Series'!E60,'Lookup Tables'!A3:B51,2,FALSE),"")</f>
        <v/>
      </c>
      <c r="AC60" s="144" t="str">
        <f t="shared" si="19"/>
        <v/>
      </c>
      <c r="AD60" s="144" t="str">
        <f t="shared" si="14"/>
        <v/>
      </c>
      <c r="AE60" s="144" t="str">
        <f t="shared" si="17"/>
        <v/>
      </c>
      <c r="AF60" s="143" t="str">
        <f>IF(COUNT(H60:AA60)&gt;0,IF(AE60&gt;0,RANK(AE60,AE5:AE67,1),""),"")</f>
        <v/>
      </c>
      <c r="AG60" s="144" t="str">
        <f t="shared" si="18"/>
        <v/>
      </c>
      <c r="AH60" s="143" t="str">
        <f>IF(COUNT(H60:AA60)&gt;0,IF(AG60&gt;0,RANK(AG60,AG5:AG67,1),""),"")</f>
        <v/>
      </c>
      <c r="AI60" s="143" t="str">
        <f t="shared" si="20"/>
        <v/>
      </c>
      <c r="AJ60" s="143" t="str">
        <f t="shared" si="10"/>
        <v/>
      </c>
      <c r="AK60" s="125" t="str">
        <f ca="1">IF(COUNT(H60:U60)&gt;0,OFFSET(AH4,MATCH(1,AH5:AH67, 0),-1)/AG60*1000,"")</f>
        <v/>
      </c>
      <c r="AL60" s="127" t="str">
        <f t="shared" si="7"/>
        <v/>
      </c>
      <c r="AM60" s="2"/>
      <c r="AN60" s="19"/>
      <c r="AP60" s="2"/>
      <c r="AQ60" s="114" t="str">
        <f t="shared" si="8"/>
        <v/>
      </c>
      <c r="AR60" s="2" t="str">
        <f t="shared" si="9"/>
        <v/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</row>
    <row r="61" spans="1:216" ht="14.25" x14ac:dyDescent="0.2">
      <c r="A61" s="130"/>
      <c r="B61" s="110"/>
      <c r="C61" s="15"/>
      <c r="D61" s="4"/>
      <c r="E61" s="8"/>
      <c r="F61" s="112"/>
      <c r="G61" s="113"/>
      <c r="H61" s="6"/>
      <c r="I61" s="7"/>
      <c r="J61" s="6"/>
      <c r="K61" s="7"/>
      <c r="L61" s="6"/>
      <c r="M61" s="7"/>
      <c r="N61" s="11"/>
      <c r="O61" s="7"/>
      <c r="P61" s="6"/>
      <c r="Q61" s="7"/>
      <c r="R61" s="6"/>
      <c r="S61" s="7"/>
      <c r="T61" s="6"/>
      <c r="U61" s="7"/>
      <c r="V61" s="6"/>
      <c r="W61" s="7"/>
      <c r="X61" s="6"/>
      <c r="Y61" s="7"/>
      <c r="Z61" s="6"/>
      <c r="AA61" s="7"/>
      <c r="AB61" s="144" t="str">
        <f>IF(E61&gt;0, VLOOKUP('Alaska Autocross Series'!E61,'Lookup Tables'!A3:B51,2,FALSE),"")</f>
        <v/>
      </c>
      <c r="AC61" s="144" t="str">
        <f t="shared" si="19"/>
        <v/>
      </c>
      <c r="AD61" s="144" t="str">
        <f t="shared" si="14"/>
        <v/>
      </c>
      <c r="AE61" s="144" t="str">
        <f t="shared" si="17"/>
        <v/>
      </c>
      <c r="AF61" s="143" t="str">
        <f>IF(COUNT(H61:AA61)&gt;0,IF(AE61&gt;0,RANK(AE61,AE5:AE67,1),""),"")</f>
        <v/>
      </c>
      <c r="AG61" s="144" t="str">
        <f t="shared" si="18"/>
        <v/>
      </c>
      <c r="AH61" s="143" t="str">
        <f>IF(COUNT(H61:AA61)&gt;0,IF(AG61&gt;0,RANK(AG61,AG5:AG67,1),""),"")</f>
        <v/>
      </c>
      <c r="AI61" s="143" t="str">
        <f t="shared" si="20"/>
        <v/>
      </c>
      <c r="AJ61" s="143" t="str">
        <f t="shared" si="10"/>
        <v/>
      </c>
      <c r="AK61" s="125" t="str">
        <f ca="1">IF(COUNT(H61:U61)&gt;0,OFFSET(AH4,MATCH(1,AH5:AH67, 0),-1)/AG61*1000,"")</f>
        <v/>
      </c>
      <c r="AL61" s="127" t="str">
        <f t="shared" si="7"/>
        <v/>
      </c>
      <c r="AM61" s="2"/>
      <c r="AN61" s="19"/>
      <c r="AP61" s="2"/>
      <c r="AQ61" s="114" t="str">
        <f t="shared" si="8"/>
        <v/>
      </c>
      <c r="AR61" s="2" t="str">
        <f t="shared" si="9"/>
        <v/>
      </c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</row>
    <row r="62" spans="1:216" ht="14.25" x14ac:dyDescent="0.2">
      <c r="A62" s="130"/>
      <c r="B62" s="110"/>
      <c r="C62" s="15"/>
      <c r="D62" s="4"/>
      <c r="E62" s="8"/>
      <c r="F62" s="112"/>
      <c r="G62" s="113"/>
      <c r="H62" s="6"/>
      <c r="I62" s="7"/>
      <c r="J62" s="6"/>
      <c r="K62" s="7"/>
      <c r="L62" s="6"/>
      <c r="M62" s="7"/>
      <c r="N62" s="6"/>
      <c r="O62" s="7"/>
      <c r="P62" s="6"/>
      <c r="Q62" s="7"/>
      <c r="R62" s="6"/>
      <c r="S62" s="7"/>
      <c r="T62" s="6"/>
      <c r="U62" s="7"/>
      <c r="V62" s="6"/>
      <c r="W62" s="7"/>
      <c r="X62" s="6"/>
      <c r="Y62" s="7"/>
      <c r="Z62" s="6"/>
      <c r="AA62" s="7"/>
      <c r="AB62" s="144" t="str">
        <f>IF(E62&gt;0, VLOOKUP('Alaska Autocross Series'!E62,'Lookup Tables'!A3:B51,2,FALSE),"")</f>
        <v/>
      </c>
      <c r="AC62" s="144" t="str">
        <f t="shared" si="19"/>
        <v/>
      </c>
      <c r="AD62" s="144" t="str">
        <f t="shared" si="14"/>
        <v/>
      </c>
      <c r="AE62" s="144" t="str">
        <f t="shared" si="17"/>
        <v/>
      </c>
      <c r="AF62" s="143" t="str">
        <f>IF(COUNT(H62:AA62)&gt;0,IF(AE62&gt;0,RANK(AE62,AE5:AE67,1),""),"")</f>
        <v/>
      </c>
      <c r="AG62" s="144" t="str">
        <f t="shared" si="18"/>
        <v/>
      </c>
      <c r="AH62" s="143" t="str">
        <f>IF(COUNT(H62:AA62)&gt;0,IF(AG62&gt;0,RANK(AG62,AG5:AG67,1),""),"")</f>
        <v/>
      </c>
      <c r="AI62" s="143" t="str">
        <f t="shared" si="20"/>
        <v/>
      </c>
      <c r="AJ62" s="143" t="str">
        <f t="shared" si="10"/>
        <v/>
      </c>
      <c r="AK62" s="125" t="str">
        <f ca="1">IF(COUNT(H62:U62)&gt;0,OFFSET(AH4,MATCH(1,AH5:AH67, 0),-1)/AG62*1000,"")</f>
        <v/>
      </c>
      <c r="AL62" s="127" t="str">
        <f t="shared" si="7"/>
        <v/>
      </c>
      <c r="AM62" s="2"/>
      <c r="AN62" s="19"/>
      <c r="AP62" s="2"/>
      <c r="AQ62" s="114" t="str">
        <f t="shared" si="8"/>
        <v/>
      </c>
      <c r="AR62" s="2" t="str">
        <f t="shared" si="9"/>
        <v/>
      </c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</row>
    <row r="63" spans="1:216" ht="14.25" x14ac:dyDescent="0.2">
      <c r="A63" s="130"/>
      <c r="B63" s="110"/>
      <c r="C63" s="15"/>
      <c r="D63" s="4"/>
      <c r="E63" s="8"/>
      <c r="F63" s="112"/>
      <c r="G63" s="113"/>
      <c r="H63" s="6"/>
      <c r="I63" s="7"/>
      <c r="J63" s="6"/>
      <c r="K63" s="7"/>
      <c r="L63" s="6"/>
      <c r="M63" s="7"/>
      <c r="N63" s="11"/>
      <c r="O63" s="7"/>
      <c r="P63" s="6"/>
      <c r="Q63" s="7"/>
      <c r="R63" s="6"/>
      <c r="S63" s="7"/>
      <c r="T63" s="6"/>
      <c r="U63" s="7"/>
      <c r="V63" s="6"/>
      <c r="W63" s="7"/>
      <c r="X63" s="6"/>
      <c r="Y63" s="7"/>
      <c r="Z63" s="6"/>
      <c r="AA63" s="7"/>
      <c r="AB63" s="144" t="str">
        <f>IF(E63&gt;0, VLOOKUP('Alaska Autocross Series'!E63,'Lookup Tables'!A3:B51,2,FALSE),"")</f>
        <v/>
      </c>
      <c r="AC63" s="144" t="str">
        <f t="shared" si="19"/>
        <v/>
      </c>
      <c r="AD63" s="144" t="str">
        <f t="shared" si="14"/>
        <v/>
      </c>
      <c r="AE63" s="144" t="str">
        <f t="shared" si="17"/>
        <v/>
      </c>
      <c r="AF63" s="143" t="str">
        <f>IF(COUNT(H63:AA63)&gt;0,IF(AE63&gt;0,RANK(AE63,AE5:AE67,1),""),"")</f>
        <v/>
      </c>
      <c r="AG63" s="144" t="str">
        <f t="shared" si="18"/>
        <v/>
      </c>
      <c r="AH63" s="143" t="str">
        <f>IF(COUNT(H63:AA63)&gt;0,IF(AG63&gt;0,RANK(AG63,AG5:AG67,1),""),"")</f>
        <v/>
      </c>
      <c r="AI63" s="143" t="str">
        <f t="shared" si="20"/>
        <v/>
      </c>
      <c r="AJ63" s="143" t="str">
        <f t="shared" si="10"/>
        <v/>
      </c>
      <c r="AK63" s="125" t="str">
        <f ca="1">IF(COUNT(H63:U63)&gt;0,OFFSET(AH4,MATCH(1,AH5:AH67, 0),-1)/AG63*1000,"")</f>
        <v/>
      </c>
      <c r="AL63" s="127" t="str">
        <f t="shared" si="7"/>
        <v/>
      </c>
      <c r="AM63" s="2"/>
      <c r="AN63" s="19"/>
      <c r="AP63" s="2"/>
      <c r="AQ63" s="114" t="str">
        <f t="shared" si="8"/>
        <v/>
      </c>
      <c r="AR63" s="2" t="str">
        <f t="shared" si="9"/>
        <v/>
      </c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</row>
    <row r="64" spans="1:216" ht="14.25" x14ac:dyDescent="0.2">
      <c r="A64" s="130"/>
      <c r="B64" s="110"/>
      <c r="C64" s="15"/>
      <c r="D64" s="4"/>
      <c r="E64" s="8"/>
      <c r="F64" s="112"/>
      <c r="G64" s="113"/>
      <c r="H64" s="6"/>
      <c r="I64" s="7"/>
      <c r="J64" s="6"/>
      <c r="K64" s="7"/>
      <c r="L64" s="6"/>
      <c r="M64" s="7"/>
      <c r="N64" s="6"/>
      <c r="O64" s="7"/>
      <c r="P64" s="6"/>
      <c r="Q64" s="7"/>
      <c r="R64" s="6"/>
      <c r="S64" s="7"/>
      <c r="T64" s="6"/>
      <c r="U64" s="7"/>
      <c r="V64" s="6"/>
      <c r="W64" s="7"/>
      <c r="X64" s="6"/>
      <c r="Y64" s="7"/>
      <c r="Z64" s="6"/>
      <c r="AA64" s="7"/>
      <c r="AB64" s="144" t="str">
        <f>IF(E64&gt;0, VLOOKUP('Alaska Autocross Series'!E64,'Lookup Tables'!A3:B51,2,FALSE),"")</f>
        <v/>
      </c>
      <c r="AC64" s="144" t="str">
        <f t="shared" si="19"/>
        <v/>
      </c>
      <c r="AD64" s="144" t="str">
        <f t="shared" si="14"/>
        <v/>
      </c>
      <c r="AE64" s="144" t="str">
        <f t="shared" si="17"/>
        <v/>
      </c>
      <c r="AF64" s="143" t="str">
        <f>IF(COUNT(H64:AA64)&gt;0,IF(AE64&gt;0,RANK(AE64,AE5:AE67,1),""),"")</f>
        <v/>
      </c>
      <c r="AG64" s="144" t="str">
        <f t="shared" si="18"/>
        <v/>
      </c>
      <c r="AH64" s="143" t="str">
        <f>IF(COUNT(H64:AA64)&gt;0,IF(AG64&gt;0,RANK(AG64,AG5:AG67,1),""),"")</f>
        <v/>
      </c>
      <c r="AI64" s="143" t="str">
        <f t="shared" si="20"/>
        <v/>
      </c>
      <c r="AJ64" s="143" t="str">
        <f t="shared" si="10"/>
        <v/>
      </c>
      <c r="AK64" s="125" t="str">
        <f ca="1">IF(COUNT(H64:U64)&gt;0,OFFSET(AH4,MATCH(1,AH5:AH67, 0),-1)/AG64*1000,"")</f>
        <v/>
      </c>
      <c r="AL64" s="127" t="str">
        <f t="shared" si="7"/>
        <v/>
      </c>
      <c r="AM64" s="2"/>
      <c r="AN64" s="19"/>
      <c r="AP64" s="2"/>
      <c r="AQ64" s="114" t="str">
        <f t="shared" si="8"/>
        <v/>
      </c>
      <c r="AR64" s="2" t="str">
        <f t="shared" si="9"/>
        <v/>
      </c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</row>
    <row r="65" spans="1:216" ht="14.25" x14ac:dyDescent="0.2">
      <c r="A65" s="130"/>
      <c r="B65" s="110"/>
      <c r="C65" s="15"/>
      <c r="D65" s="4"/>
      <c r="E65" s="8"/>
      <c r="F65" s="112"/>
      <c r="G65" s="113"/>
      <c r="H65" s="6"/>
      <c r="I65" s="7"/>
      <c r="J65" s="6"/>
      <c r="K65" s="7"/>
      <c r="L65" s="6"/>
      <c r="M65" s="7"/>
      <c r="N65" s="11"/>
      <c r="O65" s="7"/>
      <c r="P65" s="6"/>
      <c r="Q65" s="7"/>
      <c r="R65" s="6"/>
      <c r="S65" s="7"/>
      <c r="T65" s="6"/>
      <c r="U65" s="7"/>
      <c r="V65" s="6"/>
      <c r="W65" s="7"/>
      <c r="X65" s="6"/>
      <c r="Y65" s="7"/>
      <c r="Z65" s="6"/>
      <c r="AA65" s="7"/>
      <c r="AB65" s="144" t="str">
        <f>IF(E65&gt;0, VLOOKUP('Alaska Autocross Series'!E65,'Lookup Tables'!A3:B51,2,FALSE),"")</f>
        <v/>
      </c>
      <c r="AC65" s="144" t="str">
        <f t="shared" si="19"/>
        <v/>
      </c>
      <c r="AD65" s="144" t="str">
        <f t="shared" si="14"/>
        <v/>
      </c>
      <c r="AE65" s="144" t="str">
        <f t="shared" si="17"/>
        <v/>
      </c>
      <c r="AF65" s="143" t="str">
        <f>IF(COUNT(H65:AA65)&gt;0,IF(AE65&gt;0,RANK(AE65,AE5:AE67,1),""),"")</f>
        <v/>
      </c>
      <c r="AG65" s="144" t="str">
        <f t="shared" si="18"/>
        <v/>
      </c>
      <c r="AH65" s="143" t="str">
        <f>IF(COUNT(H65:AA65)&gt;0,IF(AG65&gt;0,RANK(AG65,AG5:AG67,1),""),"")</f>
        <v/>
      </c>
      <c r="AI65" s="143" t="str">
        <f t="shared" si="20"/>
        <v/>
      </c>
      <c r="AJ65" s="143" t="str">
        <f t="shared" si="10"/>
        <v/>
      </c>
      <c r="AK65" s="125" t="str">
        <f ca="1">IF(COUNT(H65:U65)&gt;0,OFFSET(AH4,MATCH(1,AH5:AH67, 0),-1)/AG65*1000,"")</f>
        <v/>
      </c>
      <c r="AL65" s="127" t="str">
        <f t="shared" si="7"/>
        <v/>
      </c>
      <c r="AM65" s="2"/>
      <c r="AN65" s="19"/>
      <c r="AP65" s="2"/>
      <c r="AQ65" s="114" t="str">
        <f t="shared" si="8"/>
        <v/>
      </c>
      <c r="AR65" s="2" t="str">
        <f t="shared" si="9"/>
        <v/>
      </c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</row>
    <row r="66" spans="1:216" ht="14.25" x14ac:dyDescent="0.2">
      <c r="A66" s="130"/>
      <c r="B66" s="110"/>
      <c r="C66" s="15"/>
      <c r="D66" s="4"/>
      <c r="E66" s="8"/>
      <c r="F66" s="112"/>
      <c r="G66" s="113"/>
      <c r="H66" s="6"/>
      <c r="I66" s="7"/>
      <c r="J66" s="6"/>
      <c r="K66" s="7"/>
      <c r="L66" s="6"/>
      <c r="M66" s="7"/>
      <c r="N66" s="6"/>
      <c r="O66" s="7"/>
      <c r="P66" s="6"/>
      <c r="Q66" s="7"/>
      <c r="R66" s="6"/>
      <c r="S66" s="7"/>
      <c r="T66" s="6"/>
      <c r="U66" s="7"/>
      <c r="V66" s="6"/>
      <c r="W66" s="7"/>
      <c r="X66" s="6"/>
      <c r="Y66" s="7"/>
      <c r="Z66" s="6"/>
      <c r="AA66" s="7"/>
      <c r="AB66" s="144" t="str">
        <f>IF(E66&gt;0, VLOOKUP('Alaska Autocross Series'!E66,'Lookup Tables'!A3:B51,2,FALSE),"")</f>
        <v/>
      </c>
      <c r="AC66" s="144" t="str">
        <f t="shared" si="19"/>
        <v/>
      </c>
      <c r="AD66" s="144" t="str">
        <f t="shared" si="14"/>
        <v/>
      </c>
      <c r="AE66" s="144" t="str">
        <f t="shared" si="17"/>
        <v/>
      </c>
      <c r="AF66" s="143" t="str">
        <f>IF(COUNT(H66:AA66)&gt;0,IF(AE66&gt;0,RANK(AE66,AE5:AE67,1),""),"")</f>
        <v/>
      </c>
      <c r="AG66" s="144" t="str">
        <f t="shared" si="18"/>
        <v/>
      </c>
      <c r="AH66" s="143" t="str">
        <f>IF(COUNT(H66:AA66)&gt;0,IF(AG66&gt;0,RANK(AG66,AG5:AG67,1),""),"")</f>
        <v/>
      </c>
      <c r="AI66" s="143" t="str">
        <f t="shared" si="20"/>
        <v/>
      </c>
      <c r="AJ66" s="143" t="str">
        <f t="shared" si="10"/>
        <v/>
      </c>
      <c r="AK66" s="125" t="str">
        <f ca="1">IF(COUNT(H66:U66)&gt;0,OFFSET(AH4,MATCH(1,AH5:AH67, 0),-1)/AG66*1000,"")</f>
        <v/>
      </c>
      <c r="AL66" s="127" t="str">
        <f t="shared" si="7"/>
        <v/>
      </c>
      <c r="AM66" s="2"/>
      <c r="AN66" s="19"/>
      <c r="AP66" s="2"/>
      <c r="AQ66" s="114" t="str">
        <f t="shared" si="8"/>
        <v/>
      </c>
      <c r="AR66" s="2" t="str">
        <f t="shared" si="9"/>
        <v/>
      </c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</row>
    <row r="67" spans="1:216" ht="15" thickBot="1" x14ac:dyDescent="0.25">
      <c r="A67" s="131"/>
      <c r="B67" s="132"/>
      <c r="C67" s="133"/>
      <c r="D67" s="134"/>
      <c r="E67" s="135"/>
      <c r="F67" s="136"/>
      <c r="G67" s="137"/>
      <c r="H67" s="138"/>
      <c r="I67" s="139"/>
      <c r="J67" s="138"/>
      <c r="K67" s="139"/>
      <c r="L67" s="138"/>
      <c r="M67" s="139"/>
      <c r="N67" s="140"/>
      <c r="O67" s="139"/>
      <c r="P67" s="138"/>
      <c r="Q67" s="139"/>
      <c r="R67" s="138"/>
      <c r="S67" s="139"/>
      <c r="T67" s="138"/>
      <c r="U67" s="139"/>
      <c r="V67" s="138"/>
      <c r="W67" s="139"/>
      <c r="X67" s="138"/>
      <c r="Y67" s="139"/>
      <c r="Z67" s="138"/>
      <c r="AA67" s="139"/>
      <c r="AB67" s="145" t="str">
        <f>IF(E67&gt;0, VLOOKUP('Alaska Autocross Series'!E67,'Lookup Tables'!A3:B51,2,FALSE),"")</f>
        <v/>
      </c>
      <c r="AC67" s="145" t="str">
        <f t="shared" si="19"/>
        <v/>
      </c>
      <c r="AD67" s="145" t="str">
        <f t="shared" si="14"/>
        <v/>
      </c>
      <c r="AE67" s="145" t="str">
        <f t="shared" si="17"/>
        <v/>
      </c>
      <c r="AF67" s="146" t="str">
        <f>IF(COUNT(H67:AA67)&gt;0,IF(AE67&gt;0,RANK(AE67,AE5:AE67,1),""),"")</f>
        <v/>
      </c>
      <c r="AG67" s="145" t="str">
        <f t="shared" si="18"/>
        <v/>
      </c>
      <c r="AH67" s="146" t="str">
        <f>IF(COUNT(H67:AA67)&gt;0,IF(AG67&gt;0,RANK(AG67,AG5:AG67,1),""),"")</f>
        <v/>
      </c>
      <c r="AI67" s="146" t="str">
        <f t="shared" si="20"/>
        <v/>
      </c>
      <c r="AJ67" s="146" t="str">
        <f t="shared" si="10"/>
        <v/>
      </c>
      <c r="AK67" s="141" t="str">
        <f ca="1">IF(COUNT(H67:U67)&gt;0,OFFSET(AH4,MATCH(1,AH5:AH67, 0),-1)/AG67*1000,"")</f>
        <v/>
      </c>
      <c r="AL67" s="142" t="str">
        <f t="shared" si="7"/>
        <v/>
      </c>
      <c r="AM67" s="2"/>
      <c r="AN67" s="19"/>
      <c r="AP67" s="2"/>
      <c r="AQ67" s="114" t="str">
        <f t="shared" si="8"/>
        <v/>
      </c>
      <c r="AR67" s="2" t="str">
        <f t="shared" si="9"/>
        <v/>
      </c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</row>
    <row r="68" spans="1:216" x14ac:dyDescent="0.2">
      <c r="A68" s="2"/>
      <c r="B68" s="2"/>
      <c r="C68" s="7"/>
      <c r="D68" s="7"/>
      <c r="E68" s="7"/>
      <c r="F68" s="7"/>
      <c r="G68" s="7"/>
      <c r="H68" s="6"/>
      <c r="I68" s="7"/>
      <c r="J68" s="6"/>
      <c r="K68" s="7"/>
      <c r="L68" s="6"/>
      <c r="M68" s="7"/>
      <c r="N68" s="6"/>
      <c r="O68" s="7"/>
      <c r="P68" s="6"/>
      <c r="Q68" s="7"/>
      <c r="R68" s="6"/>
      <c r="S68" s="7"/>
      <c r="T68" s="6"/>
      <c r="U68" s="7"/>
      <c r="V68" s="6"/>
      <c r="W68" s="21"/>
      <c r="X68" s="6"/>
      <c r="Y68" s="21"/>
      <c r="Z68" s="6"/>
      <c r="AA68" s="21"/>
      <c r="AB68" s="6"/>
      <c r="AC68" s="6"/>
      <c r="AD68" s="6"/>
      <c r="AE68" s="6"/>
      <c r="AF68" s="7"/>
      <c r="AG68" s="6"/>
      <c r="AH68" s="2"/>
      <c r="AI68" s="2"/>
      <c r="AJ68" s="2"/>
      <c r="AK68" s="17"/>
      <c r="AL68" s="2"/>
      <c r="AM68" s="2"/>
      <c r="AN68" s="19"/>
      <c r="AO68" s="17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</row>
    <row r="69" spans="1:216" x14ac:dyDescent="0.2">
      <c r="A69" s="2"/>
      <c r="B69" s="2"/>
      <c r="C69" s="7"/>
      <c r="D69" s="7"/>
      <c r="E69" s="7"/>
      <c r="F69" s="7"/>
      <c r="G69" s="7"/>
      <c r="H69" s="6"/>
      <c r="I69" s="7"/>
      <c r="J69" s="6"/>
      <c r="K69" s="7"/>
      <c r="L69" s="6"/>
      <c r="M69" s="7"/>
      <c r="N69" s="6"/>
      <c r="O69" s="7"/>
      <c r="P69" s="6"/>
      <c r="Q69" s="7"/>
      <c r="R69" s="6"/>
      <c r="S69" s="7"/>
      <c r="T69" s="6"/>
      <c r="U69" s="7"/>
      <c r="V69" s="6"/>
      <c r="W69" s="21"/>
      <c r="X69" s="6"/>
      <c r="Y69" s="21"/>
      <c r="Z69" s="6"/>
      <c r="AA69" s="21"/>
      <c r="AB69" s="6"/>
      <c r="AC69" s="6"/>
      <c r="AD69" s="6"/>
      <c r="AE69" s="6"/>
      <c r="AF69" s="7"/>
      <c r="AG69" s="6"/>
      <c r="AH69" s="2"/>
      <c r="AI69" s="2"/>
      <c r="AJ69" s="2"/>
      <c r="AK69" s="17"/>
      <c r="AL69" s="2"/>
      <c r="AM69" s="2"/>
      <c r="AN69" s="19"/>
      <c r="AO69" s="17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</row>
  </sheetData>
  <sheetProtection selectLockedCells="1"/>
  <mergeCells count="39">
    <mergeCell ref="A2:A3"/>
    <mergeCell ref="F2:F3"/>
    <mergeCell ref="G2:G3"/>
    <mergeCell ref="AG2:AG3"/>
    <mergeCell ref="AB2:AB3"/>
    <mergeCell ref="AE2:AE3"/>
    <mergeCell ref="AF2:AF3"/>
    <mergeCell ref="D2:D3"/>
    <mergeCell ref="C2:C3"/>
    <mergeCell ref="R2:R3"/>
    <mergeCell ref="Q2:Q3"/>
    <mergeCell ref="P2:P3"/>
    <mergeCell ref="AA2:AA3"/>
    <mergeCell ref="Z2:Z3"/>
    <mergeCell ref="Y2:Y3"/>
    <mergeCell ref="X2:X3"/>
    <mergeCell ref="AH2:AH3"/>
    <mergeCell ref="AK2:AK3"/>
    <mergeCell ref="AI2:AI3"/>
    <mergeCell ref="AJ2:AJ3"/>
    <mergeCell ref="AL2:AL3"/>
    <mergeCell ref="W2:W3"/>
    <mergeCell ref="V2:V3"/>
    <mergeCell ref="AC2:AC3"/>
    <mergeCell ref="AD2:AD3"/>
    <mergeCell ref="U2:U3"/>
    <mergeCell ref="T2:T3"/>
    <mergeCell ref="S2:S3"/>
    <mergeCell ref="B1:G1"/>
    <mergeCell ref="O2:O3"/>
    <mergeCell ref="N2:N3"/>
    <mergeCell ref="M2:M3"/>
    <mergeCell ref="L2:L3"/>
    <mergeCell ref="E2:E3"/>
    <mergeCell ref="H2:H3"/>
    <mergeCell ref="K2:K3"/>
    <mergeCell ref="J2:J3"/>
    <mergeCell ref="I2:I3"/>
    <mergeCell ref="B2:B3"/>
  </mergeCells>
  <phoneticPr fontId="0" type="noConversion"/>
  <conditionalFormatting sqref="AF5:AF19 AF21:AF35 AF37:AF51 AF53:AF67 AH21:AJ35 AH37:AJ51 AH53:AJ67 AI14:AI67 AH5:AJ19 AJ15:AJ67 AL5:AL67">
    <cfRule type="cellIs" dxfId="6" priority="15" stopIfTrue="1" operator="equal">
      <formula>3</formula>
    </cfRule>
    <cfRule type="cellIs" dxfId="5" priority="16" stopIfTrue="1" operator="equal">
      <formula>2</formula>
    </cfRule>
    <cfRule type="cellIs" dxfId="4" priority="17" stopIfTrue="1" operator="equal">
      <formula>1</formula>
    </cfRule>
  </conditionalFormatting>
  <conditionalFormatting sqref="AF4:AF1048576 AF1:AF2 AH1:AJ2 AL1:AL2 AH4:AJ1048576 AL4:AL1048576">
    <cfRule type="cellIs" dxfId="3" priority="5" operator="equal">
      <formula>4</formula>
    </cfRule>
  </conditionalFormatting>
  <conditionalFormatting sqref="AL4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5" right="0.75" top="1" bottom="1" header="0.5" footer="0.5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T370"/>
  <sheetViews>
    <sheetView topLeftCell="A37" workbookViewId="0">
      <selection activeCell="B52" sqref="B52"/>
    </sheetView>
  </sheetViews>
  <sheetFormatPr defaultRowHeight="12.75" x14ac:dyDescent="0.2"/>
  <cols>
    <col min="1" max="1" width="8" bestFit="1" customWidth="1"/>
    <col min="2" max="2" width="6.7109375" style="24" customWidth="1"/>
    <col min="3" max="3" width="4.7109375" style="87" customWidth="1"/>
    <col min="4" max="4" width="22.7109375" customWidth="1"/>
    <col min="5" max="5" width="20.28515625" bestFit="1" customWidth="1"/>
    <col min="6" max="6" width="2.7109375" style="1" customWidth="1"/>
    <col min="7" max="7" width="16.85546875" bestFit="1" customWidth="1"/>
    <col min="8" max="8" width="16.85546875" style="1" customWidth="1"/>
    <col min="9" max="9" width="9.140625" style="24"/>
    <col min="10" max="10" width="10.85546875" style="35" bestFit="1" customWidth="1"/>
    <col min="11" max="11" width="9.140625" style="24"/>
    <col min="13" max="13" width="10.5703125" hidden="1" customWidth="1"/>
    <col min="14" max="14" width="16.7109375" style="44" hidden="1" customWidth="1"/>
    <col min="15" max="15" width="28.85546875" hidden="1" customWidth="1"/>
    <col min="16" max="20" width="0" hidden="1" customWidth="1"/>
    <col min="21" max="21" width="11.28515625" hidden="1" customWidth="1"/>
    <col min="22" max="22" width="9.42578125" hidden="1" customWidth="1"/>
    <col min="23" max="23" width="12.140625" hidden="1" customWidth="1"/>
    <col min="24" max="25" width="0" hidden="1" customWidth="1"/>
  </cols>
  <sheetData>
    <row r="1" spans="1:202" ht="18.75" thickTop="1" x14ac:dyDescent="0.25">
      <c r="A1" s="92"/>
      <c r="B1" s="26"/>
      <c r="C1" s="84"/>
      <c r="D1" s="93">
        <v>2016</v>
      </c>
      <c r="E1" s="27"/>
      <c r="G1" s="25"/>
      <c r="H1" s="81" t="s">
        <v>113</v>
      </c>
      <c r="I1" s="36"/>
      <c r="J1" s="37"/>
      <c r="K1" s="38"/>
      <c r="L1" s="47"/>
      <c r="M1" s="47"/>
      <c r="N1" s="48"/>
      <c r="O1" s="49" t="s">
        <v>432</v>
      </c>
      <c r="P1" s="47"/>
      <c r="Q1" s="47"/>
      <c r="R1" s="47"/>
      <c r="S1" s="47"/>
      <c r="T1" s="47"/>
      <c r="U1" s="50"/>
      <c r="V1" s="47"/>
      <c r="W1" s="47"/>
      <c r="X1" s="47"/>
      <c r="Y1" s="47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thickBot="1" x14ac:dyDescent="0.25">
      <c r="A2" s="94" t="s">
        <v>93</v>
      </c>
      <c r="B2" s="95" t="s">
        <v>6</v>
      </c>
      <c r="C2" s="96"/>
      <c r="D2" s="97" t="s">
        <v>10</v>
      </c>
      <c r="E2" s="98" t="s">
        <v>94</v>
      </c>
      <c r="G2" s="28" t="s">
        <v>465</v>
      </c>
      <c r="H2" s="29" t="s">
        <v>466</v>
      </c>
      <c r="I2" s="13" t="s">
        <v>45</v>
      </c>
      <c r="J2" s="39" t="s">
        <v>111</v>
      </c>
      <c r="K2" s="40" t="s">
        <v>112</v>
      </c>
      <c r="L2" s="47"/>
      <c r="M2" s="51" t="s">
        <v>151</v>
      </c>
      <c r="N2" s="52" t="s">
        <v>152</v>
      </c>
      <c r="O2" s="51" t="s">
        <v>153</v>
      </c>
      <c r="P2" s="51" t="s">
        <v>154</v>
      </c>
      <c r="Q2" s="51" t="s">
        <v>155</v>
      </c>
      <c r="R2" s="51" t="s">
        <v>156</v>
      </c>
      <c r="S2" s="51" t="s">
        <v>157</v>
      </c>
      <c r="T2" s="51" t="s">
        <v>158</v>
      </c>
      <c r="U2" s="51" t="s">
        <v>159</v>
      </c>
      <c r="V2" s="51" t="s">
        <v>160</v>
      </c>
      <c r="W2" s="51" t="s">
        <v>161</v>
      </c>
      <c r="X2" s="51" t="s">
        <v>162</v>
      </c>
      <c r="Y2" s="51" t="s">
        <v>163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thickTop="1" x14ac:dyDescent="0.2">
      <c r="A3" s="104" t="s">
        <v>12</v>
      </c>
      <c r="B3" s="99">
        <v>0.81899999999999995</v>
      </c>
      <c r="C3" s="84">
        <v>3</v>
      </c>
      <c r="D3" s="30" t="s">
        <v>50</v>
      </c>
      <c r="E3" s="76" t="s">
        <v>49</v>
      </c>
      <c r="G3" s="70" t="s">
        <v>145</v>
      </c>
      <c r="H3" s="82" t="s">
        <v>468</v>
      </c>
      <c r="I3" s="75"/>
      <c r="J3" s="75">
        <v>666</v>
      </c>
      <c r="K3" s="75" t="s">
        <v>37</v>
      </c>
      <c r="L3" s="22"/>
      <c r="M3" s="51" t="s">
        <v>164</v>
      </c>
      <c r="N3" s="53" t="s">
        <v>100</v>
      </c>
      <c r="O3" s="45" t="s">
        <v>165</v>
      </c>
      <c r="P3" s="54" t="s">
        <v>166</v>
      </c>
      <c r="Q3" s="54" t="s">
        <v>167</v>
      </c>
      <c r="R3" s="54">
        <v>99516</v>
      </c>
      <c r="S3" s="54" t="s">
        <v>168</v>
      </c>
      <c r="T3" s="54" t="s">
        <v>169</v>
      </c>
      <c r="U3" s="54"/>
      <c r="V3" s="54" t="s">
        <v>170</v>
      </c>
      <c r="W3" s="55" t="s">
        <v>430</v>
      </c>
      <c r="X3" s="54">
        <v>1994</v>
      </c>
      <c r="Y3" s="56" t="s">
        <v>467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x14ac:dyDescent="0.2">
      <c r="A4" s="105" t="s">
        <v>16</v>
      </c>
      <c r="B4" s="100">
        <v>0.81299999999999994</v>
      </c>
      <c r="C4" s="16">
        <v>3</v>
      </c>
      <c r="D4" s="23" t="s">
        <v>51</v>
      </c>
      <c r="E4" s="77" t="s">
        <v>49</v>
      </c>
      <c r="G4" s="72" t="s">
        <v>136</v>
      </c>
      <c r="H4" s="67" t="s">
        <v>471</v>
      </c>
      <c r="I4" s="68"/>
      <c r="J4" s="68">
        <v>62</v>
      </c>
      <c r="K4" s="68" t="s">
        <v>32</v>
      </c>
      <c r="L4" s="22"/>
      <c r="M4" s="51" t="s">
        <v>172</v>
      </c>
      <c r="N4" s="53" t="s">
        <v>173</v>
      </c>
      <c r="O4" s="45" t="s">
        <v>174</v>
      </c>
      <c r="P4" s="54" t="s">
        <v>175</v>
      </c>
      <c r="Q4" s="54" t="s">
        <v>176</v>
      </c>
      <c r="R4" s="54">
        <v>99577</v>
      </c>
      <c r="S4" s="54" t="s">
        <v>177</v>
      </c>
      <c r="T4" s="54" t="s">
        <v>178</v>
      </c>
      <c r="U4" s="54"/>
      <c r="V4" s="54" t="s">
        <v>170</v>
      </c>
      <c r="W4" s="55" t="s">
        <v>429</v>
      </c>
      <c r="X4" s="54"/>
      <c r="Y4" s="56" t="s">
        <v>467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02" x14ac:dyDescent="0.2">
      <c r="A5" s="105" t="s">
        <v>20</v>
      </c>
      <c r="B5" s="100">
        <v>0.81</v>
      </c>
      <c r="C5" s="16">
        <v>3</v>
      </c>
      <c r="D5" s="23" t="s">
        <v>52</v>
      </c>
      <c r="E5" s="77" t="s">
        <v>49</v>
      </c>
      <c r="G5" s="71" t="s">
        <v>462</v>
      </c>
      <c r="H5" s="83" t="s">
        <v>472</v>
      </c>
      <c r="I5" s="68"/>
      <c r="J5" s="68">
        <v>22</v>
      </c>
      <c r="K5" s="68" t="s">
        <v>36</v>
      </c>
      <c r="L5" s="22"/>
      <c r="M5" s="51" t="s">
        <v>179</v>
      </c>
      <c r="N5" s="53" t="s">
        <v>180</v>
      </c>
      <c r="O5" s="45" t="s">
        <v>181</v>
      </c>
      <c r="P5" s="54" t="s">
        <v>175</v>
      </c>
      <c r="Q5" s="54" t="s">
        <v>176</v>
      </c>
      <c r="R5" s="54">
        <v>99577</v>
      </c>
      <c r="S5" s="54" t="s">
        <v>177</v>
      </c>
      <c r="T5" s="54" t="s">
        <v>182</v>
      </c>
      <c r="U5" s="54"/>
      <c r="V5" s="54" t="s">
        <v>170</v>
      </c>
      <c r="W5" s="54" t="s">
        <v>183</v>
      </c>
      <c r="X5" s="54">
        <v>1987</v>
      </c>
      <c r="Y5" s="56" t="s">
        <v>467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</row>
    <row r="6" spans="1:202" x14ac:dyDescent="0.2">
      <c r="A6" s="105" t="s">
        <v>24</v>
      </c>
      <c r="B6" s="100">
        <v>0.80100000000000005</v>
      </c>
      <c r="C6" s="16">
        <v>3</v>
      </c>
      <c r="D6" s="23" t="s">
        <v>53</v>
      </c>
      <c r="E6" s="77" t="s">
        <v>49</v>
      </c>
      <c r="G6" s="72" t="s">
        <v>449</v>
      </c>
      <c r="H6" s="67" t="s">
        <v>473</v>
      </c>
      <c r="I6" s="69"/>
      <c r="J6" s="68" t="s">
        <v>433</v>
      </c>
      <c r="K6" s="68" t="s">
        <v>28</v>
      </c>
      <c r="L6" s="22"/>
      <c r="M6" s="51" t="s">
        <v>184</v>
      </c>
      <c r="N6" s="53" t="s">
        <v>110</v>
      </c>
      <c r="O6" s="45" t="s">
        <v>185</v>
      </c>
      <c r="P6" s="54" t="s">
        <v>186</v>
      </c>
      <c r="Q6" s="54" t="s">
        <v>167</v>
      </c>
      <c r="R6" s="54">
        <v>99502</v>
      </c>
      <c r="S6" s="54" t="s">
        <v>187</v>
      </c>
      <c r="T6" s="54" t="s">
        <v>188</v>
      </c>
      <c r="U6" s="54" t="s">
        <v>189</v>
      </c>
      <c r="V6" s="54" t="s">
        <v>170</v>
      </c>
      <c r="W6" s="55" t="s">
        <v>430</v>
      </c>
      <c r="X6" s="54">
        <v>1992</v>
      </c>
      <c r="Y6" s="56" t="s">
        <v>467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</row>
    <row r="7" spans="1:202" x14ac:dyDescent="0.2">
      <c r="A7" s="105" t="s">
        <v>28</v>
      </c>
      <c r="B7" s="100">
        <v>0.97399999999999998</v>
      </c>
      <c r="C7" s="16">
        <v>3</v>
      </c>
      <c r="D7" s="23" t="s">
        <v>54</v>
      </c>
      <c r="E7" s="77" t="s">
        <v>49</v>
      </c>
      <c r="G7" s="71" t="s">
        <v>121</v>
      </c>
      <c r="H7" s="83" t="s">
        <v>100</v>
      </c>
      <c r="I7" s="68" t="s">
        <v>149</v>
      </c>
      <c r="J7" s="68">
        <v>94</v>
      </c>
      <c r="K7" s="68" t="s">
        <v>15</v>
      </c>
      <c r="L7" s="22"/>
      <c r="M7" s="51" t="s">
        <v>190</v>
      </c>
      <c r="N7" s="53" t="s">
        <v>191</v>
      </c>
      <c r="O7" s="45" t="s">
        <v>192</v>
      </c>
      <c r="P7" s="54" t="s">
        <v>193</v>
      </c>
      <c r="Q7" s="54" t="s">
        <v>167</v>
      </c>
      <c r="R7" s="54" t="s">
        <v>194</v>
      </c>
      <c r="S7" s="54" t="s">
        <v>195</v>
      </c>
      <c r="T7" s="54" t="s">
        <v>196</v>
      </c>
      <c r="U7" s="54"/>
      <c r="V7" s="54"/>
      <c r="W7" s="54"/>
      <c r="X7" s="54"/>
      <c r="Y7" s="56" t="s">
        <v>171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</row>
    <row r="8" spans="1:202" x14ac:dyDescent="0.2">
      <c r="A8" s="105" t="s">
        <v>32</v>
      </c>
      <c r="B8" s="100">
        <v>0.80400000000000005</v>
      </c>
      <c r="C8" s="16">
        <v>-1</v>
      </c>
      <c r="D8" s="23" t="s">
        <v>55</v>
      </c>
      <c r="E8" s="77" t="s">
        <v>49</v>
      </c>
      <c r="G8" s="72" t="s">
        <v>445</v>
      </c>
      <c r="H8" s="67" t="s">
        <v>180</v>
      </c>
      <c r="I8" s="69" t="s">
        <v>149</v>
      </c>
      <c r="J8" s="68">
        <v>33</v>
      </c>
      <c r="K8" s="68" t="s">
        <v>15</v>
      </c>
      <c r="L8" s="22"/>
      <c r="M8" s="51" t="s">
        <v>197</v>
      </c>
      <c r="N8" s="53" t="s">
        <v>198</v>
      </c>
      <c r="O8" s="45" t="s">
        <v>199</v>
      </c>
      <c r="P8" s="54" t="s">
        <v>193</v>
      </c>
      <c r="Q8" s="54" t="s">
        <v>167</v>
      </c>
      <c r="R8" s="54"/>
      <c r="S8" s="54" t="s">
        <v>195</v>
      </c>
      <c r="T8" s="54" t="s">
        <v>200</v>
      </c>
      <c r="U8" s="54"/>
      <c r="V8" s="54" t="s">
        <v>194</v>
      </c>
      <c r="W8" s="54" t="s">
        <v>194</v>
      </c>
      <c r="X8" s="54"/>
      <c r="Y8" s="56" t="s">
        <v>171</v>
      </c>
      <c r="Z8" s="1"/>
      <c r="AA8" s="46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</row>
    <row r="9" spans="1:202" x14ac:dyDescent="0.2">
      <c r="A9" s="105" t="s">
        <v>35</v>
      </c>
      <c r="B9" s="100">
        <v>0.79300000000000004</v>
      </c>
      <c r="C9" s="16">
        <v>2</v>
      </c>
      <c r="D9" s="23" t="s">
        <v>56</v>
      </c>
      <c r="E9" s="77" t="s">
        <v>49</v>
      </c>
      <c r="G9" s="71" t="s">
        <v>440</v>
      </c>
      <c r="H9" s="83" t="s">
        <v>173</v>
      </c>
      <c r="I9" s="68" t="s">
        <v>149</v>
      </c>
      <c r="J9" s="68">
        <v>32</v>
      </c>
      <c r="K9" s="68" t="s">
        <v>89</v>
      </c>
      <c r="L9" s="22"/>
      <c r="M9" s="51" t="s">
        <v>201</v>
      </c>
      <c r="N9" s="53" t="s">
        <v>202</v>
      </c>
      <c r="O9" s="42" t="s">
        <v>203</v>
      </c>
      <c r="P9" s="54" t="s">
        <v>204</v>
      </c>
      <c r="Q9" s="54" t="s">
        <v>205</v>
      </c>
      <c r="R9" s="54">
        <v>99567</v>
      </c>
      <c r="S9" s="54" t="s">
        <v>206</v>
      </c>
      <c r="T9" s="54" t="s">
        <v>207</v>
      </c>
      <c r="U9" s="54" t="s">
        <v>208</v>
      </c>
      <c r="V9" s="54" t="s">
        <v>209</v>
      </c>
      <c r="W9" s="54" t="s">
        <v>210</v>
      </c>
      <c r="X9" s="54">
        <v>2002</v>
      </c>
      <c r="Y9" s="56" t="s">
        <v>467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</row>
    <row r="10" spans="1:202" x14ac:dyDescent="0.2">
      <c r="A10" s="105" t="s">
        <v>36</v>
      </c>
      <c r="B10" s="100">
        <v>0.78600000000000003</v>
      </c>
      <c r="C10" s="16">
        <v>2</v>
      </c>
      <c r="D10" s="23" t="s">
        <v>57</v>
      </c>
      <c r="E10" s="77" t="s">
        <v>49</v>
      </c>
      <c r="G10" s="71" t="s">
        <v>147</v>
      </c>
      <c r="H10" s="83" t="s">
        <v>110</v>
      </c>
      <c r="I10" s="69" t="s">
        <v>149</v>
      </c>
      <c r="J10" s="68">
        <v>7</v>
      </c>
      <c r="K10" s="68" t="s">
        <v>17</v>
      </c>
      <c r="L10" s="22"/>
      <c r="M10" s="51" t="s">
        <v>211</v>
      </c>
      <c r="N10" s="58" t="s">
        <v>468</v>
      </c>
      <c r="O10" s="45" t="s">
        <v>469</v>
      </c>
      <c r="P10" s="54"/>
      <c r="Q10" s="54"/>
      <c r="R10" s="54"/>
      <c r="S10" s="54"/>
      <c r="T10" s="54"/>
      <c r="U10" s="54"/>
      <c r="V10" s="54"/>
      <c r="W10" s="54"/>
      <c r="X10" s="54"/>
      <c r="Y10" s="56" t="s">
        <v>470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</row>
    <row r="11" spans="1:202" x14ac:dyDescent="0.2">
      <c r="A11" s="105" t="s">
        <v>38</v>
      </c>
      <c r="B11" s="100">
        <v>0.82599999999999996</v>
      </c>
      <c r="C11" s="16">
        <v>3</v>
      </c>
      <c r="D11" s="23" t="s">
        <v>48</v>
      </c>
      <c r="E11" s="77" t="s">
        <v>49</v>
      </c>
      <c r="G11" s="72" t="s">
        <v>135</v>
      </c>
      <c r="H11" s="67" t="s">
        <v>106</v>
      </c>
      <c r="I11" s="69" t="s">
        <v>149</v>
      </c>
      <c r="J11" s="68">
        <v>31</v>
      </c>
      <c r="K11" s="68" t="s">
        <v>41</v>
      </c>
      <c r="L11" s="22"/>
      <c r="M11" s="51" t="s">
        <v>212</v>
      </c>
      <c r="N11" s="53" t="s">
        <v>109</v>
      </c>
      <c r="O11" s="42" t="s">
        <v>213</v>
      </c>
      <c r="P11" s="54"/>
      <c r="Q11" s="54" t="s">
        <v>167</v>
      </c>
      <c r="R11" s="54"/>
      <c r="S11" s="55" t="s">
        <v>214</v>
      </c>
      <c r="T11" s="54"/>
      <c r="U11" s="54"/>
      <c r="V11" s="54" t="s">
        <v>170</v>
      </c>
      <c r="W11" s="54" t="s">
        <v>183</v>
      </c>
      <c r="X11" s="54">
        <v>1996</v>
      </c>
      <c r="Y11" s="56" t="s">
        <v>467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</row>
    <row r="12" spans="1:202" x14ac:dyDescent="0.2">
      <c r="A12" s="105" t="s">
        <v>573</v>
      </c>
      <c r="B12" s="100">
        <v>0.80900000000000005</v>
      </c>
      <c r="C12" s="16"/>
      <c r="D12" s="23"/>
      <c r="E12" s="77"/>
      <c r="G12" s="72"/>
      <c r="H12" s="67"/>
      <c r="I12" s="69"/>
      <c r="J12" s="68"/>
      <c r="K12" s="68"/>
      <c r="L12" s="22"/>
      <c r="M12" s="51"/>
      <c r="N12" s="53"/>
      <c r="O12" s="42"/>
      <c r="P12" s="54"/>
      <c r="Q12" s="54"/>
      <c r="R12" s="54"/>
      <c r="S12" s="55"/>
      <c r="T12" s="54"/>
      <c r="U12" s="54"/>
      <c r="V12" s="54"/>
      <c r="W12" s="54"/>
      <c r="X12" s="54"/>
      <c r="Y12" s="56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</row>
    <row r="13" spans="1:202" x14ac:dyDescent="0.2">
      <c r="A13" s="105" t="s">
        <v>13</v>
      </c>
      <c r="B13" s="100">
        <v>0.85599999999999998</v>
      </c>
      <c r="C13" s="16">
        <v>2</v>
      </c>
      <c r="D13" s="23" t="s">
        <v>58</v>
      </c>
      <c r="E13" s="77" t="s">
        <v>59</v>
      </c>
      <c r="G13" s="72" t="s">
        <v>125</v>
      </c>
      <c r="H13" s="67" t="s">
        <v>474</v>
      </c>
      <c r="I13" s="68"/>
      <c r="J13" s="68">
        <v>4</v>
      </c>
      <c r="K13" s="68" t="s">
        <v>24</v>
      </c>
      <c r="L13" s="22"/>
      <c r="M13" s="51" t="s">
        <v>215</v>
      </c>
      <c r="N13" s="53" t="s">
        <v>216</v>
      </c>
      <c r="O13" s="42" t="s">
        <v>217</v>
      </c>
      <c r="P13" s="54"/>
      <c r="Q13" s="54"/>
      <c r="R13" s="54"/>
      <c r="S13" s="54"/>
      <c r="T13" s="54"/>
      <c r="U13" s="54"/>
      <c r="V13" s="54" t="s">
        <v>209</v>
      </c>
      <c r="W13" s="54" t="s">
        <v>210</v>
      </c>
      <c r="X13" s="54"/>
      <c r="Y13" s="56" t="s">
        <v>194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</row>
    <row r="14" spans="1:202" x14ac:dyDescent="0.2">
      <c r="A14" s="105" t="s">
        <v>17</v>
      </c>
      <c r="B14" s="100">
        <v>0.85299999999999998</v>
      </c>
      <c r="C14" s="16">
        <v>2</v>
      </c>
      <c r="D14" s="23" t="s">
        <v>60</v>
      </c>
      <c r="E14" s="77" t="s">
        <v>59</v>
      </c>
      <c r="G14" s="71" t="s">
        <v>148</v>
      </c>
      <c r="H14" s="83" t="s">
        <v>475</v>
      </c>
      <c r="I14" s="69" t="s">
        <v>149</v>
      </c>
      <c r="J14" s="68">
        <v>44</v>
      </c>
      <c r="K14" s="68" t="s">
        <v>24</v>
      </c>
      <c r="L14" s="41"/>
      <c r="M14" s="51" t="s">
        <v>218</v>
      </c>
      <c r="N14" s="53" t="s">
        <v>101</v>
      </c>
      <c r="O14" s="45" t="s">
        <v>219</v>
      </c>
      <c r="P14" s="54" t="s">
        <v>220</v>
      </c>
      <c r="Q14" s="54" t="s">
        <v>167</v>
      </c>
      <c r="R14" s="54">
        <v>99504</v>
      </c>
      <c r="S14" s="55" t="s">
        <v>221</v>
      </c>
      <c r="T14" s="54"/>
      <c r="U14" s="54"/>
      <c r="V14" s="54" t="s">
        <v>222</v>
      </c>
      <c r="W14" s="54" t="s">
        <v>223</v>
      </c>
      <c r="X14" s="54"/>
      <c r="Y14" s="56" t="s">
        <v>171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</row>
    <row r="15" spans="1:202" x14ac:dyDescent="0.2">
      <c r="A15" s="105" t="s">
        <v>21</v>
      </c>
      <c r="B15" s="100">
        <v>0.86</v>
      </c>
      <c r="C15" s="16">
        <v>2</v>
      </c>
      <c r="D15" s="23" t="s">
        <v>61</v>
      </c>
      <c r="E15" s="77" t="s">
        <v>59</v>
      </c>
      <c r="G15" s="72" t="s">
        <v>526</v>
      </c>
      <c r="H15" s="3" t="s">
        <v>527</v>
      </c>
      <c r="I15" s="5"/>
      <c r="J15" s="8">
        <v>4</v>
      </c>
      <c r="K15" s="8" t="s">
        <v>24</v>
      </c>
      <c r="L15" s="22"/>
      <c r="M15" s="51" t="s">
        <v>224</v>
      </c>
      <c r="N15" s="53" t="s">
        <v>99</v>
      </c>
      <c r="O15" s="45" t="s">
        <v>225</v>
      </c>
      <c r="P15" s="54" t="s">
        <v>226</v>
      </c>
      <c r="Q15" s="54" t="s">
        <v>167</v>
      </c>
      <c r="R15" s="54">
        <v>99518</v>
      </c>
      <c r="S15" s="54" t="s">
        <v>227</v>
      </c>
      <c r="T15" s="54"/>
      <c r="U15" s="54"/>
      <c r="V15" s="54"/>
      <c r="W15" s="54"/>
      <c r="X15" s="54"/>
      <c r="Y15" s="56" t="s">
        <v>171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</row>
    <row r="16" spans="1:202" x14ac:dyDescent="0.2">
      <c r="A16" s="105" t="s">
        <v>25</v>
      </c>
      <c r="B16" s="100">
        <v>0.84199999999999997</v>
      </c>
      <c r="C16" s="16">
        <v>-1</v>
      </c>
      <c r="D16" s="23" t="s">
        <v>62</v>
      </c>
      <c r="E16" s="77" t="s">
        <v>59</v>
      </c>
      <c r="G16" s="72" t="s">
        <v>123</v>
      </c>
      <c r="H16" s="67" t="s">
        <v>476</v>
      </c>
      <c r="I16" s="68"/>
      <c r="J16" s="68">
        <v>111</v>
      </c>
      <c r="K16" s="68" t="s">
        <v>25</v>
      </c>
      <c r="L16" s="22"/>
      <c r="M16" s="51" t="s">
        <v>228</v>
      </c>
      <c r="N16" s="53" t="s">
        <v>95</v>
      </c>
      <c r="O16" s="42" t="s">
        <v>229</v>
      </c>
      <c r="P16" s="55" t="s">
        <v>230</v>
      </c>
      <c r="Q16" s="55" t="s">
        <v>167</v>
      </c>
      <c r="R16" s="54"/>
      <c r="S16" s="55" t="s">
        <v>231</v>
      </c>
      <c r="T16" s="55" t="s">
        <v>232</v>
      </c>
      <c r="U16" s="54"/>
      <c r="V16" s="54"/>
      <c r="W16" s="54"/>
      <c r="X16" s="54"/>
      <c r="Y16" s="56" t="s">
        <v>171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</row>
    <row r="17" spans="1:202" x14ac:dyDescent="0.2">
      <c r="A17" s="105" t="s">
        <v>29</v>
      </c>
      <c r="B17" s="100">
        <v>0.83699999999999997</v>
      </c>
      <c r="C17" s="16">
        <v>2</v>
      </c>
      <c r="D17" s="23" t="s">
        <v>63</v>
      </c>
      <c r="E17" s="77" t="s">
        <v>59</v>
      </c>
      <c r="G17" s="72" t="s">
        <v>146</v>
      </c>
      <c r="H17" s="67" t="s">
        <v>477</v>
      </c>
      <c r="I17" s="69" t="s">
        <v>150</v>
      </c>
      <c r="J17" s="68">
        <v>24</v>
      </c>
      <c r="K17" s="69" t="s">
        <v>20</v>
      </c>
      <c r="L17" s="22"/>
      <c r="M17" s="51" t="s">
        <v>233</v>
      </c>
      <c r="N17" s="53"/>
      <c r="O17" s="42"/>
      <c r="P17" s="54"/>
      <c r="Q17" s="54"/>
      <c r="R17" s="54"/>
      <c r="S17" s="54"/>
      <c r="T17" s="54"/>
      <c r="U17" s="54"/>
      <c r="V17" s="54"/>
      <c r="W17" s="54"/>
      <c r="X17" s="54"/>
      <c r="Y17" s="56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</row>
    <row r="18" spans="1:202" x14ac:dyDescent="0.2">
      <c r="A18" s="105" t="s">
        <v>34</v>
      </c>
      <c r="B18" s="100">
        <v>0.82899999999999996</v>
      </c>
      <c r="C18" s="16">
        <v>-1</v>
      </c>
      <c r="D18" s="23" t="s">
        <v>64</v>
      </c>
      <c r="E18" s="77" t="s">
        <v>59</v>
      </c>
      <c r="G18" s="72" t="s">
        <v>458</v>
      </c>
      <c r="H18" s="67" t="s">
        <v>478</v>
      </c>
      <c r="I18" s="69"/>
      <c r="J18" s="68">
        <v>42</v>
      </c>
      <c r="K18" s="68" t="s">
        <v>12</v>
      </c>
      <c r="L18" s="22"/>
      <c r="M18" s="51" t="s">
        <v>234</v>
      </c>
      <c r="N18" s="53" t="s">
        <v>235</v>
      </c>
      <c r="O18" s="42" t="s">
        <v>236</v>
      </c>
      <c r="P18" s="54" t="s">
        <v>237</v>
      </c>
      <c r="Q18" s="54" t="s">
        <v>238</v>
      </c>
      <c r="R18" s="54">
        <v>99645</v>
      </c>
      <c r="S18" s="54" t="s">
        <v>239</v>
      </c>
      <c r="T18" s="54" t="s">
        <v>240</v>
      </c>
      <c r="U18" s="54" t="s">
        <v>241</v>
      </c>
      <c r="V18" s="54" t="s">
        <v>242</v>
      </c>
      <c r="W18" s="54" t="s">
        <v>243</v>
      </c>
      <c r="X18" s="54">
        <v>1984</v>
      </c>
      <c r="Y18" s="56" t="s">
        <v>171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</row>
    <row r="19" spans="1:202" x14ac:dyDescent="0.2">
      <c r="A19" s="105" t="s">
        <v>46</v>
      </c>
      <c r="B19" s="101">
        <v>0.84799999999999998</v>
      </c>
      <c r="C19" s="16">
        <v>1</v>
      </c>
      <c r="D19" s="23" t="s">
        <v>67</v>
      </c>
      <c r="E19" s="77" t="s">
        <v>66</v>
      </c>
      <c r="G19" s="72" t="s">
        <v>451</v>
      </c>
      <c r="H19" s="67" t="s">
        <v>354</v>
      </c>
      <c r="I19" s="69"/>
      <c r="J19" s="68">
        <v>628</v>
      </c>
      <c r="K19" s="69" t="s">
        <v>37</v>
      </c>
      <c r="L19" s="22"/>
      <c r="M19" s="51" t="s">
        <v>244</v>
      </c>
      <c r="N19" s="53" t="s">
        <v>245</v>
      </c>
      <c r="O19" s="45" t="s">
        <v>246</v>
      </c>
      <c r="P19" s="54" t="s">
        <v>247</v>
      </c>
      <c r="Q19" s="54" t="s">
        <v>167</v>
      </c>
      <c r="R19" s="54"/>
      <c r="S19" s="54" t="s">
        <v>248</v>
      </c>
      <c r="T19" s="54"/>
      <c r="U19" s="54" t="s">
        <v>249</v>
      </c>
      <c r="V19" s="54" t="s">
        <v>250</v>
      </c>
      <c r="W19" s="55" t="s">
        <v>431</v>
      </c>
      <c r="X19" s="54"/>
      <c r="Y19" s="56" t="s">
        <v>194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</row>
    <row r="20" spans="1:202" x14ac:dyDescent="0.2">
      <c r="A20" s="105" t="s">
        <v>37</v>
      </c>
      <c r="B20" s="101">
        <v>0.86099999999999999</v>
      </c>
      <c r="C20" s="16"/>
      <c r="D20" s="23"/>
      <c r="E20" s="77"/>
      <c r="G20" s="72"/>
      <c r="H20" s="67"/>
      <c r="I20" s="69"/>
      <c r="J20" s="68"/>
      <c r="K20" s="69"/>
      <c r="L20" s="22"/>
      <c r="M20" s="51"/>
      <c r="N20" s="53"/>
      <c r="O20" s="45"/>
      <c r="P20" s="54"/>
      <c r="Q20" s="54"/>
      <c r="R20" s="54"/>
      <c r="S20" s="54"/>
      <c r="T20" s="54"/>
      <c r="U20" s="54"/>
      <c r="V20" s="54"/>
      <c r="W20" s="55"/>
      <c r="X20" s="54"/>
      <c r="Y20" s="56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</row>
    <row r="21" spans="1:202" x14ac:dyDescent="0.2">
      <c r="A21" s="105" t="s">
        <v>39</v>
      </c>
      <c r="B21" s="101">
        <v>0.88200000000000001</v>
      </c>
      <c r="C21" s="16">
        <v>1</v>
      </c>
      <c r="D21" s="23" t="s">
        <v>68</v>
      </c>
      <c r="E21" s="77" t="s">
        <v>66</v>
      </c>
      <c r="G21" s="71" t="s">
        <v>455</v>
      </c>
      <c r="H21" s="83" t="s">
        <v>479</v>
      </c>
      <c r="I21" s="68"/>
      <c r="J21" s="68">
        <v>84</v>
      </c>
      <c r="K21" s="68" t="s">
        <v>37</v>
      </c>
      <c r="L21" s="22"/>
      <c r="M21" s="51" t="s">
        <v>251</v>
      </c>
      <c r="N21" s="53" t="s">
        <v>107</v>
      </c>
      <c r="O21" s="45" t="s">
        <v>252</v>
      </c>
      <c r="P21" s="54" t="s">
        <v>253</v>
      </c>
      <c r="Q21" s="54" t="s">
        <v>167</v>
      </c>
      <c r="R21" s="54">
        <v>99515</v>
      </c>
      <c r="S21" s="54" t="s">
        <v>254</v>
      </c>
      <c r="T21" s="54" t="s">
        <v>255</v>
      </c>
      <c r="U21" s="54"/>
      <c r="V21" s="54" t="s">
        <v>209</v>
      </c>
      <c r="W21" s="54" t="s">
        <v>256</v>
      </c>
      <c r="X21" s="54">
        <v>2005</v>
      </c>
      <c r="Y21" s="56" t="s">
        <v>194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</row>
    <row r="22" spans="1:202" x14ac:dyDescent="0.2">
      <c r="A22" s="105" t="s">
        <v>23</v>
      </c>
      <c r="B22" s="101">
        <v>0.86499999999999999</v>
      </c>
      <c r="C22" s="16">
        <v>1</v>
      </c>
      <c r="D22" s="23" t="s">
        <v>69</v>
      </c>
      <c r="E22" s="77" t="s">
        <v>66</v>
      </c>
      <c r="G22" s="72" t="s">
        <v>528</v>
      </c>
      <c r="H22" s="67" t="s">
        <v>529</v>
      </c>
      <c r="I22" s="68"/>
      <c r="J22" s="68">
        <v>84</v>
      </c>
      <c r="K22" s="68" t="s">
        <v>24</v>
      </c>
      <c r="L22" s="22"/>
      <c r="M22" s="51" t="s">
        <v>257</v>
      </c>
      <c r="N22" s="53" t="s">
        <v>97</v>
      </c>
      <c r="O22" s="45" t="s">
        <v>258</v>
      </c>
      <c r="P22" s="54" t="s">
        <v>259</v>
      </c>
      <c r="Q22" s="54" t="s">
        <v>167</v>
      </c>
      <c r="R22" s="54"/>
      <c r="S22" s="54" t="s">
        <v>260</v>
      </c>
      <c r="T22" s="54"/>
      <c r="U22" s="54"/>
      <c r="V22" s="54" t="s">
        <v>261</v>
      </c>
      <c r="W22" s="54" t="s">
        <v>262</v>
      </c>
      <c r="X22" s="54"/>
      <c r="Y22" s="56" t="s">
        <v>171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</row>
    <row r="23" spans="1:202" x14ac:dyDescent="0.2">
      <c r="A23" s="105" t="s">
        <v>27</v>
      </c>
      <c r="B23" s="101">
        <v>0.85899999999999999</v>
      </c>
      <c r="C23" s="16">
        <v>-1</v>
      </c>
      <c r="D23" s="23" t="s">
        <v>70</v>
      </c>
      <c r="E23" s="77" t="s">
        <v>66</v>
      </c>
      <c r="G23" s="71" t="s">
        <v>454</v>
      </c>
      <c r="H23" s="83" t="s">
        <v>480</v>
      </c>
      <c r="I23" s="68"/>
      <c r="J23" s="68">
        <v>27</v>
      </c>
      <c r="K23" s="68" t="s">
        <v>36</v>
      </c>
      <c r="L23" s="22"/>
      <c r="M23" s="51" t="s">
        <v>263</v>
      </c>
      <c r="N23" s="53" t="s">
        <v>264</v>
      </c>
      <c r="O23" s="45" t="s">
        <v>265</v>
      </c>
      <c r="P23" s="54" t="s">
        <v>266</v>
      </c>
      <c r="Q23" s="54" t="s">
        <v>167</v>
      </c>
      <c r="R23" s="54">
        <v>99507</v>
      </c>
      <c r="S23" s="54" t="s">
        <v>267</v>
      </c>
      <c r="T23" s="54"/>
      <c r="U23" s="54"/>
      <c r="V23" s="55" t="s">
        <v>170</v>
      </c>
      <c r="W23" s="55" t="s">
        <v>183</v>
      </c>
      <c r="X23" s="54"/>
      <c r="Y23" s="56" t="s">
        <v>194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</row>
    <row r="24" spans="1:202" x14ac:dyDescent="0.2">
      <c r="A24" s="105" t="s">
        <v>31</v>
      </c>
      <c r="B24" s="101">
        <v>0.873</v>
      </c>
      <c r="C24" s="16">
        <v>1</v>
      </c>
      <c r="D24" s="23" t="s">
        <v>71</v>
      </c>
      <c r="E24" s="77" t="s">
        <v>66</v>
      </c>
      <c r="G24" s="72" t="s">
        <v>142</v>
      </c>
      <c r="H24" s="67" t="s">
        <v>109</v>
      </c>
      <c r="I24" s="69" t="s">
        <v>149</v>
      </c>
      <c r="J24" s="68">
        <v>77</v>
      </c>
      <c r="K24" s="68" t="s">
        <v>15</v>
      </c>
      <c r="L24" s="22"/>
      <c r="M24" s="51" t="s">
        <v>268</v>
      </c>
      <c r="N24" s="53" t="s">
        <v>269</v>
      </c>
      <c r="O24" s="45" t="s">
        <v>270</v>
      </c>
      <c r="P24" s="54" t="s">
        <v>271</v>
      </c>
      <c r="Q24" s="54" t="s">
        <v>238</v>
      </c>
      <c r="R24" s="54">
        <v>99645</v>
      </c>
      <c r="S24" s="54" t="s">
        <v>272</v>
      </c>
      <c r="T24" s="54"/>
      <c r="U24" s="54"/>
      <c r="V24" s="54" t="s">
        <v>273</v>
      </c>
      <c r="W24" s="54" t="s">
        <v>274</v>
      </c>
      <c r="X24" s="54"/>
      <c r="Y24" s="56" t="s">
        <v>194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</row>
    <row r="25" spans="1:202" x14ac:dyDescent="0.2">
      <c r="A25" s="105" t="s">
        <v>542</v>
      </c>
      <c r="B25" s="101">
        <v>0.86199999999999999</v>
      </c>
      <c r="C25" s="16"/>
      <c r="D25" s="23"/>
      <c r="E25" s="77"/>
      <c r="G25" s="72" t="s">
        <v>122</v>
      </c>
      <c r="H25" s="67" t="s">
        <v>481</v>
      </c>
      <c r="I25" s="68"/>
      <c r="J25" s="68">
        <v>555</v>
      </c>
      <c r="K25" s="68" t="s">
        <v>17</v>
      </c>
      <c r="L25" s="22"/>
      <c r="M25" s="51" t="s">
        <v>275</v>
      </c>
      <c r="N25" s="53" t="s">
        <v>276</v>
      </c>
      <c r="O25" s="45" t="s">
        <v>277</v>
      </c>
      <c r="P25" s="54" t="s">
        <v>278</v>
      </c>
      <c r="Q25" s="54" t="s">
        <v>167</v>
      </c>
      <c r="R25" s="54">
        <v>99504</v>
      </c>
      <c r="S25" s="54" t="s">
        <v>279</v>
      </c>
      <c r="T25" s="54"/>
      <c r="U25" s="54"/>
      <c r="V25" s="54"/>
      <c r="W25" s="54"/>
      <c r="X25" s="54"/>
      <c r="Y25" s="57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</row>
    <row r="26" spans="1:202" x14ac:dyDescent="0.2">
      <c r="A26" s="105" t="s">
        <v>44</v>
      </c>
      <c r="B26" s="101">
        <v>0.89200000000000002</v>
      </c>
      <c r="C26" s="16">
        <v>1</v>
      </c>
      <c r="D26" s="23" t="s">
        <v>65</v>
      </c>
      <c r="E26" s="77" t="s">
        <v>66</v>
      </c>
      <c r="G26" s="71" t="s">
        <v>461</v>
      </c>
      <c r="H26" s="83" t="s">
        <v>482</v>
      </c>
      <c r="I26" s="68"/>
      <c r="J26" s="68">
        <v>165</v>
      </c>
      <c r="K26" s="68" t="s">
        <v>15</v>
      </c>
      <c r="L26" s="22"/>
      <c r="M26" s="51" t="s">
        <v>280</v>
      </c>
      <c r="N26" s="58" t="s">
        <v>105</v>
      </c>
      <c r="O26" s="42" t="s">
        <v>281</v>
      </c>
      <c r="P26" s="55" t="s">
        <v>282</v>
      </c>
      <c r="Q26" s="55" t="s">
        <v>167</v>
      </c>
      <c r="R26" s="54">
        <v>99517</v>
      </c>
      <c r="S26" s="55" t="s">
        <v>283</v>
      </c>
      <c r="T26" s="54"/>
      <c r="U26" s="54"/>
      <c r="V26" s="55" t="s">
        <v>284</v>
      </c>
      <c r="W26" s="55" t="s">
        <v>285</v>
      </c>
      <c r="X26" s="54">
        <v>1991</v>
      </c>
      <c r="Y26" s="56" t="s">
        <v>171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</row>
    <row r="27" spans="1:202" x14ac:dyDescent="0.2">
      <c r="A27" s="105" t="s">
        <v>575</v>
      </c>
      <c r="B27" s="101">
        <v>0.82499999999999996</v>
      </c>
      <c r="C27" s="16"/>
      <c r="D27" s="23"/>
      <c r="E27" s="77"/>
      <c r="G27" s="71"/>
      <c r="H27" s="83"/>
      <c r="I27" s="68"/>
      <c r="J27" s="68"/>
      <c r="K27" s="68"/>
      <c r="L27" s="22"/>
      <c r="M27" s="51"/>
      <c r="N27" s="58"/>
      <c r="O27" s="42"/>
      <c r="P27" s="55"/>
      <c r="Q27" s="55"/>
      <c r="R27" s="54"/>
      <c r="S27" s="55"/>
      <c r="T27" s="54"/>
      <c r="U27" s="54"/>
      <c r="V27" s="55"/>
      <c r="W27" s="55"/>
      <c r="X27" s="54"/>
      <c r="Y27" s="56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</row>
    <row r="28" spans="1:202" x14ac:dyDescent="0.2">
      <c r="A28" s="105" t="s">
        <v>11</v>
      </c>
      <c r="B28" s="101">
        <v>1</v>
      </c>
      <c r="C28" s="16">
        <v>-1</v>
      </c>
      <c r="D28" s="23" t="s">
        <v>72</v>
      </c>
      <c r="E28" s="77" t="s">
        <v>73</v>
      </c>
      <c r="G28" s="72" t="s">
        <v>463</v>
      </c>
      <c r="H28" s="67" t="s">
        <v>264</v>
      </c>
      <c r="I28" s="68"/>
      <c r="J28" s="68">
        <v>53</v>
      </c>
      <c r="K28" s="69" t="s">
        <v>13</v>
      </c>
      <c r="L28" s="22"/>
      <c r="M28" s="51" t="s">
        <v>286</v>
      </c>
      <c r="N28" s="53" t="s">
        <v>102</v>
      </c>
      <c r="O28" s="42" t="s">
        <v>287</v>
      </c>
      <c r="P28" s="54" t="s">
        <v>288</v>
      </c>
      <c r="Q28" s="54" t="s">
        <v>167</v>
      </c>
      <c r="R28" s="54">
        <v>99504</v>
      </c>
      <c r="S28" s="54" t="s">
        <v>289</v>
      </c>
      <c r="T28" s="54" t="s">
        <v>290</v>
      </c>
      <c r="U28" s="54"/>
      <c r="V28" s="54" t="s">
        <v>250</v>
      </c>
      <c r="W28" s="54" t="s">
        <v>291</v>
      </c>
      <c r="X28" s="54">
        <v>2009</v>
      </c>
      <c r="Y28" s="56" t="s">
        <v>171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</row>
    <row r="29" spans="1:202" x14ac:dyDescent="0.2">
      <c r="A29" s="105" t="s">
        <v>552</v>
      </c>
      <c r="B29" s="101">
        <v>0.86</v>
      </c>
      <c r="C29" s="16">
        <v>-1</v>
      </c>
      <c r="D29" s="23" t="s">
        <v>74</v>
      </c>
      <c r="E29" s="77" t="s">
        <v>73</v>
      </c>
      <c r="G29" s="72" t="s">
        <v>133</v>
      </c>
      <c r="H29" s="67" t="s">
        <v>483</v>
      </c>
      <c r="I29" s="68"/>
      <c r="J29" s="68">
        <v>21</v>
      </c>
      <c r="K29" s="68" t="s">
        <v>24</v>
      </c>
      <c r="L29" s="22"/>
      <c r="M29" s="51" t="s">
        <v>292</v>
      </c>
      <c r="N29" s="53" t="s">
        <v>293</v>
      </c>
      <c r="O29" s="42" t="s">
        <v>294</v>
      </c>
      <c r="P29" s="54" t="s">
        <v>295</v>
      </c>
      <c r="Q29" s="54" t="s">
        <v>167</v>
      </c>
      <c r="R29" s="54"/>
      <c r="S29" s="54" t="s">
        <v>296</v>
      </c>
      <c r="T29" s="54" t="s">
        <v>297</v>
      </c>
      <c r="U29" s="54"/>
      <c r="V29" s="54"/>
      <c r="W29" s="54"/>
      <c r="X29" s="54"/>
      <c r="Y29" s="56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</row>
    <row r="30" spans="1:202" x14ac:dyDescent="0.2">
      <c r="A30" s="105" t="s">
        <v>15</v>
      </c>
      <c r="B30" s="101">
        <v>0.86899999999999999</v>
      </c>
      <c r="C30" s="16">
        <v>-1</v>
      </c>
      <c r="D30" s="23" t="s">
        <v>75</v>
      </c>
      <c r="E30" s="77" t="s">
        <v>73</v>
      </c>
      <c r="G30" s="72" t="s">
        <v>530</v>
      </c>
      <c r="H30" s="3" t="s">
        <v>531</v>
      </c>
      <c r="I30" s="8"/>
      <c r="J30" s="8">
        <v>51</v>
      </c>
      <c r="K30" s="8" t="s">
        <v>12</v>
      </c>
      <c r="L30" s="22"/>
      <c r="M30" s="51" t="s">
        <v>298</v>
      </c>
      <c r="N30" s="53" t="s">
        <v>299</v>
      </c>
      <c r="O30" s="42" t="s">
        <v>300</v>
      </c>
      <c r="P30" s="54" t="s">
        <v>301</v>
      </c>
      <c r="Q30" s="54" t="s">
        <v>167</v>
      </c>
      <c r="R30" s="54"/>
      <c r="S30" s="54" t="s">
        <v>302</v>
      </c>
      <c r="T30" s="54"/>
      <c r="U30" s="54"/>
      <c r="V30" s="54"/>
      <c r="W30" s="54"/>
      <c r="X30" s="54"/>
      <c r="Y30" s="56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</row>
    <row r="31" spans="1:202" x14ac:dyDescent="0.2">
      <c r="A31" s="105" t="s">
        <v>19</v>
      </c>
      <c r="B31" s="101">
        <v>0.85399999999999998</v>
      </c>
      <c r="C31" s="16">
        <v>-1</v>
      </c>
      <c r="D31" s="23" t="s">
        <v>76</v>
      </c>
      <c r="E31" s="77" t="s">
        <v>73</v>
      </c>
      <c r="G31" s="72" t="s">
        <v>438</v>
      </c>
      <c r="H31" s="67" t="s">
        <v>406</v>
      </c>
      <c r="I31" s="69"/>
      <c r="J31" s="68">
        <v>77</v>
      </c>
      <c r="K31" s="69" t="s">
        <v>43</v>
      </c>
      <c r="L31" s="22"/>
      <c r="M31" s="51" t="s">
        <v>303</v>
      </c>
      <c r="N31" s="58" t="s">
        <v>106</v>
      </c>
      <c r="O31" s="42" t="s">
        <v>304</v>
      </c>
      <c r="P31" s="55" t="s">
        <v>305</v>
      </c>
      <c r="Q31" s="55" t="s">
        <v>167</v>
      </c>
      <c r="R31" s="54">
        <v>99501</v>
      </c>
      <c r="S31" s="55" t="s">
        <v>306</v>
      </c>
      <c r="T31" s="54"/>
      <c r="U31" s="54"/>
      <c r="V31" s="54"/>
      <c r="W31" s="54"/>
      <c r="X31" s="54"/>
      <c r="Y31" s="56" t="s">
        <v>171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</row>
    <row r="32" spans="1:202" x14ac:dyDescent="0.2">
      <c r="A32" s="105" t="s">
        <v>14</v>
      </c>
      <c r="B32" s="101">
        <v>0.95599999999999996</v>
      </c>
      <c r="C32" s="16">
        <v>-1</v>
      </c>
      <c r="D32" s="23" t="s">
        <v>77</v>
      </c>
      <c r="E32" s="77" t="s">
        <v>73</v>
      </c>
      <c r="G32" s="72" t="s">
        <v>435</v>
      </c>
      <c r="H32" s="67" t="s">
        <v>484</v>
      </c>
      <c r="I32" s="69" t="s">
        <v>149</v>
      </c>
      <c r="J32" s="68">
        <v>136</v>
      </c>
      <c r="K32" s="69" t="s">
        <v>91</v>
      </c>
      <c r="L32" s="22"/>
      <c r="M32" s="51" t="s">
        <v>307</v>
      </c>
      <c r="N32" s="53" t="s">
        <v>104</v>
      </c>
      <c r="O32" s="42" t="s">
        <v>308</v>
      </c>
      <c r="P32" s="54" t="s">
        <v>309</v>
      </c>
      <c r="Q32" s="54" t="s">
        <v>167</v>
      </c>
      <c r="R32" s="54">
        <v>99504</v>
      </c>
      <c r="S32" s="54" t="s">
        <v>310</v>
      </c>
      <c r="T32" s="54" t="s">
        <v>311</v>
      </c>
      <c r="U32" s="54"/>
      <c r="V32" s="54"/>
      <c r="W32" s="54"/>
      <c r="X32" s="54"/>
      <c r="Y32" s="56" t="s">
        <v>312</v>
      </c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</row>
    <row r="33" spans="1:202" x14ac:dyDescent="0.2">
      <c r="A33" s="105" t="s">
        <v>18</v>
      </c>
      <c r="B33" s="101">
        <v>0.90100000000000002</v>
      </c>
      <c r="C33" s="16">
        <v>-1</v>
      </c>
      <c r="D33" s="23" t="s">
        <v>78</v>
      </c>
      <c r="E33" s="77" t="s">
        <v>73</v>
      </c>
      <c r="G33" s="72" t="s">
        <v>532</v>
      </c>
      <c r="H33" s="3" t="s">
        <v>533</v>
      </c>
      <c r="I33" s="8"/>
      <c r="J33" s="8">
        <v>12</v>
      </c>
      <c r="K33" s="8" t="s">
        <v>36</v>
      </c>
      <c r="L33" s="22"/>
      <c r="M33" s="51" t="s">
        <v>313</v>
      </c>
      <c r="N33" s="53" t="s">
        <v>108</v>
      </c>
      <c r="O33" s="54"/>
      <c r="P33" s="54" t="s">
        <v>309</v>
      </c>
      <c r="Q33" s="54" t="s">
        <v>167</v>
      </c>
      <c r="R33" s="54">
        <v>99504</v>
      </c>
      <c r="S33" s="54" t="s">
        <v>310</v>
      </c>
      <c r="T33" s="54" t="s">
        <v>314</v>
      </c>
      <c r="U33" s="54"/>
      <c r="V33" s="54" t="s">
        <v>209</v>
      </c>
      <c r="W33" s="54" t="s">
        <v>315</v>
      </c>
      <c r="X33" s="54">
        <v>1999</v>
      </c>
      <c r="Y33" s="56" t="s">
        <v>171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</row>
    <row r="34" spans="1:202" x14ac:dyDescent="0.2">
      <c r="A34" s="105" t="s">
        <v>543</v>
      </c>
      <c r="B34" s="101">
        <v>0.93899999999999995</v>
      </c>
      <c r="C34" s="16">
        <v>-1</v>
      </c>
      <c r="D34" s="103" t="s">
        <v>544</v>
      </c>
      <c r="E34" s="77" t="s">
        <v>73</v>
      </c>
      <c r="G34" s="72" t="s">
        <v>128</v>
      </c>
      <c r="H34" s="67" t="s">
        <v>485</v>
      </c>
      <c r="I34" s="69" t="s">
        <v>149</v>
      </c>
      <c r="J34" s="68">
        <v>36</v>
      </c>
      <c r="K34" s="69" t="s">
        <v>13</v>
      </c>
      <c r="L34" s="22"/>
      <c r="M34" s="51" t="s">
        <v>316</v>
      </c>
      <c r="N34" s="53" t="s">
        <v>317</v>
      </c>
      <c r="O34" s="45" t="s">
        <v>318</v>
      </c>
      <c r="P34" s="54"/>
      <c r="Q34" s="54"/>
      <c r="R34" s="54"/>
      <c r="S34" s="54" t="s">
        <v>319</v>
      </c>
      <c r="T34" s="54"/>
      <c r="U34" s="54"/>
      <c r="V34" s="54"/>
      <c r="W34" s="54"/>
      <c r="X34" s="54"/>
      <c r="Y34" s="56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</row>
    <row r="35" spans="1:202" x14ac:dyDescent="0.2">
      <c r="A35" s="105" t="s">
        <v>22</v>
      </c>
      <c r="B35" s="101">
        <v>0.90600000000000003</v>
      </c>
      <c r="C35" s="16">
        <v>-1</v>
      </c>
      <c r="D35" s="23" t="s">
        <v>79</v>
      </c>
      <c r="E35" s="77" t="s">
        <v>80</v>
      </c>
      <c r="G35" s="72" t="s">
        <v>116</v>
      </c>
      <c r="H35" s="67" t="s">
        <v>97</v>
      </c>
      <c r="I35" s="69"/>
      <c r="J35" s="68">
        <v>31</v>
      </c>
      <c r="K35" s="68" t="s">
        <v>20</v>
      </c>
      <c r="L35" s="22"/>
      <c r="M35" s="51" t="s">
        <v>320</v>
      </c>
      <c r="N35" s="53" t="s">
        <v>321</v>
      </c>
      <c r="O35" s="45" t="s">
        <v>322</v>
      </c>
      <c r="P35" s="54" t="s">
        <v>323</v>
      </c>
      <c r="Q35" s="54" t="s">
        <v>167</v>
      </c>
      <c r="R35" s="54"/>
      <c r="S35" s="54" t="s">
        <v>324</v>
      </c>
      <c r="T35" s="54"/>
      <c r="U35" s="54"/>
      <c r="V35" s="54"/>
      <c r="W35" s="54"/>
      <c r="X35" s="54"/>
      <c r="Y35" s="56" t="s">
        <v>171</v>
      </c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</row>
    <row r="36" spans="1:202" x14ac:dyDescent="0.2">
      <c r="A36" s="105" t="s">
        <v>26</v>
      </c>
      <c r="B36" s="101">
        <v>0.90500000000000003</v>
      </c>
      <c r="C36" s="16">
        <v>-1</v>
      </c>
      <c r="D36" s="103" t="s">
        <v>546</v>
      </c>
      <c r="E36" s="77" t="s">
        <v>80</v>
      </c>
      <c r="G36" s="72" t="s">
        <v>124</v>
      </c>
      <c r="H36" s="67" t="s">
        <v>486</v>
      </c>
      <c r="I36" s="68"/>
      <c r="J36" s="68">
        <v>274</v>
      </c>
      <c r="K36" s="68" t="s">
        <v>21</v>
      </c>
      <c r="L36" s="22"/>
      <c r="M36" s="51" t="s">
        <v>325</v>
      </c>
      <c r="N36" s="58" t="s">
        <v>326</v>
      </c>
      <c r="O36" s="42" t="s">
        <v>327</v>
      </c>
      <c r="P36" s="54" t="s">
        <v>328</v>
      </c>
      <c r="Q36" s="54" t="s">
        <v>329</v>
      </c>
      <c r="R36" s="54">
        <v>99507</v>
      </c>
      <c r="S36" s="54" t="s">
        <v>330</v>
      </c>
      <c r="T36" s="54"/>
      <c r="U36" s="54"/>
      <c r="V36" s="55" t="s">
        <v>170</v>
      </c>
      <c r="W36" s="55" t="s">
        <v>183</v>
      </c>
      <c r="X36" s="55" t="s">
        <v>331</v>
      </c>
      <c r="Y36" s="56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</row>
    <row r="37" spans="1:202" x14ac:dyDescent="0.2">
      <c r="A37" s="105" t="s">
        <v>30</v>
      </c>
      <c r="B37" s="101">
        <v>0.91600000000000004</v>
      </c>
      <c r="C37" s="16">
        <v>-1</v>
      </c>
      <c r="D37" s="103" t="s">
        <v>548</v>
      </c>
      <c r="E37" s="77" t="s">
        <v>80</v>
      </c>
      <c r="G37" s="72" t="s">
        <v>534</v>
      </c>
      <c r="H37" s="3" t="s">
        <v>535</v>
      </c>
      <c r="I37" s="8"/>
      <c r="J37" s="8">
        <v>210</v>
      </c>
      <c r="K37" s="5" t="s">
        <v>37</v>
      </c>
      <c r="L37" s="22"/>
      <c r="M37" s="51" t="s">
        <v>332</v>
      </c>
      <c r="N37" s="58" t="s">
        <v>98</v>
      </c>
      <c r="O37" s="45" t="s">
        <v>333</v>
      </c>
      <c r="P37" s="54" t="s">
        <v>334</v>
      </c>
      <c r="Q37" s="54" t="s">
        <v>167</v>
      </c>
      <c r="R37" s="54">
        <v>99504</v>
      </c>
      <c r="S37" s="54" t="s">
        <v>335</v>
      </c>
      <c r="T37" s="54"/>
      <c r="U37" s="54"/>
      <c r="V37" s="55" t="s">
        <v>209</v>
      </c>
      <c r="W37" s="55" t="s">
        <v>336</v>
      </c>
      <c r="X37" s="55">
        <v>2005</v>
      </c>
      <c r="Y37" s="56" t="s">
        <v>171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</row>
    <row r="38" spans="1:202" x14ac:dyDescent="0.2">
      <c r="A38" s="105" t="s">
        <v>33</v>
      </c>
      <c r="B38" s="101">
        <v>0.96599999999999997</v>
      </c>
      <c r="C38" s="16">
        <v>-1</v>
      </c>
      <c r="D38" s="103" t="s">
        <v>550</v>
      </c>
      <c r="E38" s="77" t="s">
        <v>80</v>
      </c>
      <c r="G38" s="72" t="s">
        <v>436</v>
      </c>
      <c r="H38" s="67" t="s">
        <v>487</v>
      </c>
      <c r="I38" s="69"/>
      <c r="J38" s="68">
        <v>11</v>
      </c>
      <c r="K38" s="69" t="s">
        <v>16</v>
      </c>
      <c r="L38" s="22"/>
      <c r="M38" s="51" t="s">
        <v>337</v>
      </c>
      <c r="N38" s="53" t="s">
        <v>338</v>
      </c>
      <c r="O38" s="45" t="s">
        <v>339</v>
      </c>
      <c r="P38" s="54" t="s">
        <v>340</v>
      </c>
      <c r="Q38" s="54" t="s">
        <v>167</v>
      </c>
      <c r="R38" s="54">
        <v>99507</v>
      </c>
      <c r="S38" s="54" t="s">
        <v>341</v>
      </c>
      <c r="T38" s="54"/>
      <c r="U38" s="54"/>
      <c r="V38" s="55" t="s">
        <v>209</v>
      </c>
      <c r="W38" s="55" t="s">
        <v>342</v>
      </c>
      <c r="X38" s="55">
        <v>2005</v>
      </c>
      <c r="Y38" s="56" t="s">
        <v>171</v>
      </c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</row>
    <row r="39" spans="1:202" x14ac:dyDescent="0.2">
      <c r="A39" s="105" t="s">
        <v>539</v>
      </c>
      <c r="B39" s="101">
        <v>0.8</v>
      </c>
      <c r="C39" s="16">
        <v>2</v>
      </c>
      <c r="D39" s="102" t="s">
        <v>540</v>
      </c>
      <c r="E39" s="78" t="s">
        <v>81</v>
      </c>
      <c r="G39" s="71" t="s">
        <v>453</v>
      </c>
      <c r="H39" s="83" t="s">
        <v>488</v>
      </c>
      <c r="I39" s="68"/>
      <c r="J39" s="68">
        <v>23</v>
      </c>
      <c r="K39" s="68" t="s">
        <v>37</v>
      </c>
      <c r="L39" s="22"/>
      <c r="M39" s="51" t="s">
        <v>343</v>
      </c>
      <c r="N39" s="53" t="s">
        <v>344</v>
      </c>
      <c r="O39" s="45" t="s">
        <v>345</v>
      </c>
      <c r="P39" s="54" t="s">
        <v>346</v>
      </c>
      <c r="Q39" s="54" t="s">
        <v>176</v>
      </c>
      <c r="R39" s="54">
        <v>99577</v>
      </c>
      <c r="S39" s="54" t="s">
        <v>347</v>
      </c>
      <c r="T39" s="54"/>
      <c r="U39" s="54"/>
      <c r="V39" s="54" t="s">
        <v>194</v>
      </c>
      <c r="W39" s="54" t="s">
        <v>194</v>
      </c>
      <c r="X39" s="54"/>
      <c r="Y39" s="59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</row>
    <row r="40" spans="1:202" x14ac:dyDescent="0.2">
      <c r="A40" s="105" t="s">
        <v>545</v>
      </c>
      <c r="B40" s="101">
        <v>0.86399999999999999</v>
      </c>
      <c r="C40" s="16">
        <v>2</v>
      </c>
      <c r="D40" s="102" t="s">
        <v>541</v>
      </c>
      <c r="E40" s="78" t="s">
        <v>81</v>
      </c>
      <c r="G40" s="71" t="s">
        <v>447</v>
      </c>
      <c r="H40" s="83" t="s">
        <v>489</v>
      </c>
      <c r="I40" s="68"/>
      <c r="J40" s="68">
        <v>135</v>
      </c>
      <c r="K40" s="68" t="s">
        <v>24</v>
      </c>
      <c r="L40" s="22"/>
      <c r="M40" s="51" t="s">
        <v>348</v>
      </c>
      <c r="N40" s="58" t="s">
        <v>349</v>
      </c>
      <c r="O40" s="45" t="s">
        <v>350</v>
      </c>
      <c r="P40" s="54" t="s">
        <v>351</v>
      </c>
      <c r="Q40" s="54"/>
      <c r="R40" s="54"/>
      <c r="S40" s="54" t="s">
        <v>352</v>
      </c>
      <c r="T40" s="54"/>
      <c r="U40" s="54"/>
      <c r="V40" s="54"/>
      <c r="W40" s="54"/>
      <c r="X40" s="54"/>
      <c r="Y40" s="59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</row>
    <row r="41" spans="1:202" x14ac:dyDescent="0.2">
      <c r="A41" s="105" t="s">
        <v>41</v>
      </c>
      <c r="B41" s="101">
        <v>0.81799999999999995</v>
      </c>
      <c r="C41" s="16">
        <v>2</v>
      </c>
      <c r="D41" s="23" t="s">
        <v>82</v>
      </c>
      <c r="E41" s="77" t="s">
        <v>81</v>
      </c>
      <c r="G41" s="71" t="s">
        <v>137</v>
      </c>
      <c r="H41" s="83" t="s">
        <v>490</v>
      </c>
      <c r="I41" s="68"/>
      <c r="J41" s="68">
        <v>55</v>
      </c>
      <c r="K41" s="68" t="s">
        <v>37</v>
      </c>
      <c r="L41" s="22"/>
      <c r="M41" s="51" t="s">
        <v>353</v>
      </c>
      <c r="N41" s="53" t="s">
        <v>354</v>
      </c>
      <c r="O41" s="45" t="s">
        <v>355</v>
      </c>
      <c r="P41" s="54" t="s">
        <v>356</v>
      </c>
      <c r="Q41" s="54" t="s">
        <v>167</v>
      </c>
      <c r="R41" s="54">
        <v>99507</v>
      </c>
      <c r="S41" s="54" t="s">
        <v>357</v>
      </c>
      <c r="T41" s="54"/>
      <c r="U41" s="54"/>
      <c r="V41" s="54"/>
      <c r="W41" s="54"/>
      <c r="X41" s="54"/>
      <c r="Y41" s="59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</row>
    <row r="42" spans="1:202" x14ac:dyDescent="0.2">
      <c r="A42" s="105" t="s">
        <v>47</v>
      </c>
      <c r="B42" s="101">
        <v>0.83</v>
      </c>
      <c r="C42" s="16">
        <v>2</v>
      </c>
      <c r="D42" s="23" t="s">
        <v>83</v>
      </c>
      <c r="E42" s="77" t="s">
        <v>81</v>
      </c>
      <c r="G42" s="71" t="s">
        <v>446</v>
      </c>
      <c r="H42" s="83" t="s">
        <v>491</v>
      </c>
      <c r="I42" s="68"/>
      <c r="J42" s="68">
        <v>123</v>
      </c>
      <c r="K42" s="68" t="s">
        <v>35</v>
      </c>
      <c r="L42" s="22"/>
      <c r="M42" s="51" t="s">
        <v>358</v>
      </c>
      <c r="N42" s="53" t="s">
        <v>359</v>
      </c>
      <c r="O42" s="42" t="s">
        <v>360</v>
      </c>
      <c r="P42" s="54" t="s">
        <v>361</v>
      </c>
      <c r="Q42" s="54" t="s">
        <v>167</v>
      </c>
      <c r="R42" s="54"/>
      <c r="S42" s="54" t="s">
        <v>362</v>
      </c>
      <c r="T42" s="54"/>
      <c r="U42" s="54"/>
      <c r="V42" s="54"/>
      <c r="W42" s="54"/>
      <c r="X42" s="54"/>
      <c r="Y42" s="59" t="s">
        <v>171</v>
      </c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</row>
    <row r="43" spans="1:202" x14ac:dyDescent="0.2">
      <c r="A43" s="105" t="s">
        <v>43</v>
      </c>
      <c r="B43" s="101">
        <v>0.82199999999999995</v>
      </c>
      <c r="C43" s="16">
        <v>2</v>
      </c>
      <c r="D43" s="23" t="s">
        <v>84</v>
      </c>
      <c r="E43" s="77" t="s">
        <v>81</v>
      </c>
      <c r="G43" s="72" t="s">
        <v>437</v>
      </c>
      <c r="H43" s="67" t="s">
        <v>492</v>
      </c>
      <c r="I43" s="69"/>
      <c r="J43" s="68">
        <v>420</v>
      </c>
      <c r="K43" s="69" t="s">
        <v>36</v>
      </c>
      <c r="L43" s="22"/>
      <c r="M43" s="51" t="s">
        <v>363</v>
      </c>
      <c r="N43" s="60" t="s">
        <v>364</v>
      </c>
      <c r="O43" s="42" t="s">
        <v>365</v>
      </c>
      <c r="P43" s="61" t="s">
        <v>366</v>
      </c>
      <c r="Q43" s="61" t="s">
        <v>167</v>
      </c>
      <c r="R43" s="54">
        <v>99517</v>
      </c>
      <c r="S43" s="61" t="s">
        <v>367</v>
      </c>
      <c r="T43" s="55" t="s">
        <v>368</v>
      </c>
      <c r="U43" s="54"/>
      <c r="V43" s="55"/>
      <c r="W43" s="55"/>
      <c r="X43" s="55"/>
      <c r="Y43" s="59" t="s">
        <v>171</v>
      </c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</row>
    <row r="44" spans="1:202" x14ac:dyDescent="0.2">
      <c r="A44" s="105" t="s">
        <v>42</v>
      </c>
      <c r="B44" s="101">
        <v>0.83099999999999996</v>
      </c>
      <c r="C44" s="16">
        <v>2</v>
      </c>
      <c r="D44" s="23" t="s">
        <v>85</v>
      </c>
      <c r="E44" s="77" t="s">
        <v>81</v>
      </c>
      <c r="G44" s="71" t="s">
        <v>452</v>
      </c>
      <c r="H44" s="83" t="s">
        <v>493</v>
      </c>
      <c r="I44" s="68"/>
      <c r="J44" s="68">
        <v>955</v>
      </c>
      <c r="K44" s="68" t="s">
        <v>13</v>
      </c>
      <c r="L44" s="22"/>
      <c r="M44" s="51" t="s">
        <v>369</v>
      </c>
      <c r="N44" s="58" t="s">
        <v>370</v>
      </c>
      <c r="O44" s="42" t="s">
        <v>371</v>
      </c>
      <c r="P44" s="55" t="s">
        <v>366</v>
      </c>
      <c r="Q44" s="55" t="s">
        <v>167</v>
      </c>
      <c r="R44" s="54">
        <v>99517</v>
      </c>
      <c r="S44" s="55" t="s">
        <v>367</v>
      </c>
      <c r="T44" s="54"/>
      <c r="U44" s="54"/>
      <c r="V44" s="54"/>
      <c r="W44" s="54"/>
      <c r="X44" s="54"/>
      <c r="Y44" s="59" t="s">
        <v>171</v>
      </c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</row>
    <row r="45" spans="1:202" x14ac:dyDescent="0.2">
      <c r="A45" s="105" t="s">
        <v>576</v>
      </c>
      <c r="B45" s="101">
        <v>0.82299999999999995</v>
      </c>
      <c r="C45" s="16"/>
      <c r="D45" s="23"/>
      <c r="E45" s="77"/>
      <c r="G45" s="71"/>
      <c r="H45" s="83"/>
      <c r="I45" s="68"/>
      <c r="J45" s="68"/>
      <c r="K45" s="68"/>
      <c r="L45" s="22"/>
      <c r="M45" s="51"/>
      <c r="N45" s="58"/>
      <c r="O45" s="42"/>
      <c r="P45" s="55"/>
      <c r="Q45" s="55"/>
      <c r="R45" s="54"/>
      <c r="S45" s="55"/>
      <c r="T45" s="54"/>
      <c r="U45" s="54"/>
      <c r="V45" s="54"/>
      <c r="W45" s="54"/>
      <c r="X45" s="54"/>
      <c r="Y45" s="59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</row>
    <row r="46" spans="1:202" x14ac:dyDescent="0.2">
      <c r="A46" s="105" t="s">
        <v>577</v>
      </c>
      <c r="B46" s="101">
        <v>0.81699999999999995</v>
      </c>
      <c r="C46" s="16"/>
      <c r="D46" s="23"/>
      <c r="E46" s="77"/>
      <c r="G46" s="71"/>
      <c r="H46" s="83"/>
      <c r="I46" s="68"/>
      <c r="J46" s="68"/>
      <c r="K46" s="68"/>
      <c r="L46" s="22"/>
      <c r="M46" s="51"/>
      <c r="N46" s="58"/>
      <c r="O46" s="42"/>
      <c r="P46" s="55"/>
      <c r="Q46" s="55"/>
      <c r="R46" s="54"/>
      <c r="S46" s="55"/>
      <c r="T46" s="54"/>
      <c r="U46" s="54"/>
      <c r="V46" s="54"/>
      <c r="W46" s="54"/>
      <c r="X46" s="54"/>
      <c r="Y46" s="59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</row>
    <row r="47" spans="1:202" x14ac:dyDescent="0.2">
      <c r="A47" s="105" t="s">
        <v>578</v>
      </c>
      <c r="B47" s="101">
        <v>0.83799999999999997</v>
      </c>
      <c r="C47" s="16"/>
      <c r="D47" s="23"/>
      <c r="E47" s="77"/>
      <c r="G47" s="72" t="s">
        <v>118</v>
      </c>
      <c r="H47" s="67" t="s">
        <v>99</v>
      </c>
      <c r="I47" s="68"/>
      <c r="J47" s="68">
        <v>81</v>
      </c>
      <c r="K47" s="68" t="s">
        <v>17</v>
      </c>
      <c r="L47" s="22"/>
      <c r="M47" s="51" t="s">
        <v>372</v>
      </c>
      <c r="N47" s="53" t="s">
        <v>373</v>
      </c>
      <c r="O47" s="42" t="s">
        <v>374</v>
      </c>
      <c r="P47" s="54" t="s">
        <v>375</v>
      </c>
      <c r="Q47" s="54" t="s">
        <v>167</v>
      </c>
      <c r="R47" s="54">
        <v>99515</v>
      </c>
      <c r="S47" s="54" t="s">
        <v>376</v>
      </c>
      <c r="T47" s="54"/>
      <c r="U47" s="54"/>
      <c r="V47" s="54"/>
      <c r="W47" s="54"/>
      <c r="X47" s="54"/>
      <c r="Y47" s="59" t="s">
        <v>171</v>
      </c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</row>
    <row r="48" spans="1:202" x14ac:dyDescent="0.2">
      <c r="A48" s="105" t="s">
        <v>547</v>
      </c>
      <c r="B48" s="101">
        <v>0.83399999999999996</v>
      </c>
      <c r="C48" s="16">
        <v>2</v>
      </c>
      <c r="D48" s="23" t="s">
        <v>87</v>
      </c>
      <c r="E48" s="77" t="s">
        <v>86</v>
      </c>
      <c r="G48" s="72" t="s">
        <v>134</v>
      </c>
      <c r="H48" s="67" t="s">
        <v>494</v>
      </c>
      <c r="I48" s="69"/>
      <c r="J48" s="68">
        <v>3</v>
      </c>
      <c r="K48" s="68" t="s">
        <v>25</v>
      </c>
      <c r="L48" s="63"/>
      <c r="M48" s="51" t="s">
        <v>377</v>
      </c>
      <c r="N48" s="53" t="s">
        <v>378</v>
      </c>
      <c r="O48" s="45" t="s">
        <v>379</v>
      </c>
      <c r="P48" s="54" t="s">
        <v>380</v>
      </c>
      <c r="Q48" s="54" t="s">
        <v>176</v>
      </c>
      <c r="R48" s="54">
        <v>99577</v>
      </c>
      <c r="S48" s="54" t="s">
        <v>381</v>
      </c>
      <c r="T48" s="54"/>
      <c r="U48" s="54"/>
      <c r="V48" s="54"/>
      <c r="W48" s="54"/>
      <c r="X48" s="54"/>
      <c r="Y48" s="59" t="s">
        <v>171</v>
      </c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</row>
    <row r="49" spans="1:202" x14ac:dyDescent="0.2">
      <c r="A49" s="105" t="s">
        <v>549</v>
      </c>
      <c r="B49" s="101">
        <v>0.72599999999999998</v>
      </c>
      <c r="C49" s="16">
        <v>2</v>
      </c>
      <c r="D49" s="23" t="s">
        <v>88</v>
      </c>
      <c r="E49" s="77" t="s">
        <v>86</v>
      </c>
      <c r="G49" s="72" t="s">
        <v>439</v>
      </c>
      <c r="H49" s="67" t="s">
        <v>495</v>
      </c>
      <c r="I49" s="69"/>
      <c r="J49" s="68">
        <v>99</v>
      </c>
      <c r="K49" s="69" t="s">
        <v>16</v>
      </c>
      <c r="L49" s="47"/>
      <c r="M49" s="51" t="s">
        <v>382</v>
      </c>
      <c r="N49" s="53" t="s">
        <v>383</v>
      </c>
      <c r="O49" s="42" t="s">
        <v>384</v>
      </c>
      <c r="P49" s="54" t="s">
        <v>380</v>
      </c>
      <c r="Q49" s="54" t="s">
        <v>176</v>
      </c>
      <c r="R49" s="54">
        <v>99577</v>
      </c>
      <c r="S49" s="54" t="s">
        <v>385</v>
      </c>
      <c r="T49" s="54"/>
      <c r="U49" s="54"/>
      <c r="V49" s="54"/>
      <c r="W49" s="54"/>
      <c r="X49" s="54"/>
      <c r="Y49" s="65" t="s">
        <v>171</v>
      </c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</row>
    <row r="50" spans="1:202" x14ac:dyDescent="0.2">
      <c r="A50" s="105" t="s">
        <v>574</v>
      </c>
      <c r="B50" s="101">
        <v>0.82</v>
      </c>
      <c r="C50" s="16"/>
      <c r="D50" s="103"/>
      <c r="E50" s="77"/>
      <c r="G50" s="71" t="s">
        <v>456</v>
      </c>
      <c r="H50" s="83" t="s">
        <v>496</v>
      </c>
      <c r="I50" s="68"/>
      <c r="J50" s="68">
        <v>133</v>
      </c>
      <c r="K50" s="68" t="s">
        <v>15</v>
      </c>
      <c r="L50" s="47"/>
      <c r="M50" s="51" t="s">
        <v>386</v>
      </c>
      <c r="N50" s="53" t="s">
        <v>387</v>
      </c>
      <c r="O50" s="45" t="s">
        <v>388</v>
      </c>
      <c r="P50" s="54" t="s">
        <v>389</v>
      </c>
      <c r="Q50" s="54" t="s">
        <v>167</v>
      </c>
      <c r="R50" s="54">
        <v>99508</v>
      </c>
      <c r="S50" s="54" t="s">
        <v>390</v>
      </c>
      <c r="T50" s="54" t="s">
        <v>391</v>
      </c>
      <c r="U50" s="54"/>
      <c r="V50" s="54"/>
      <c r="W50" s="54"/>
      <c r="X50" s="54"/>
      <c r="Y50" s="65" t="s">
        <v>171</v>
      </c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</row>
    <row r="51" spans="1:202" ht="13.5" thickBot="1" x14ac:dyDescent="0.25">
      <c r="A51" s="151" t="s">
        <v>92</v>
      </c>
      <c r="B51" s="12">
        <v>1</v>
      </c>
      <c r="C51" s="85">
        <v>-1</v>
      </c>
      <c r="D51" s="79" t="s">
        <v>551</v>
      </c>
      <c r="E51" s="80"/>
      <c r="G51" s="72" t="s">
        <v>457</v>
      </c>
      <c r="H51" s="67" t="s">
        <v>497</v>
      </c>
      <c r="I51" s="68"/>
      <c r="J51" s="68">
        <v>65</v>
      </c>
      <c r="K51" s="68" t="s">
        <v>27</v>
      </c>
      <c r="L51" s="73"/>
      <c r="M51" s="51" t="s">
        <v>392</v>
      </c>
      <c r="N51" s="53" t="s">
        <v>393</v>
      </c>
      <c r="O51" s="45" t="s">
        <v>394</v>
      </c>
      <c r="P51" s="54" t="s">
        <v>389</v>
      </c>
      <c r="Q51" s="54" t="s">
        <v>167</v>
      </c>
      <c r="R51" s="54">
        <v>99508</v>
      </c>
      <c r="S51" s="54" t="s">
        <v>390</v>
      </c>
      <c r="T51" s="54" t="s">
        <v>395</v>
      </c>
      <c r="U51" s="54"/>
      <c r="V51" s="54"/>
      <c r="W51" s="54"/>
      <c r="X51" s="54"/>
      <c r="Y51" s="65" t="s">
        <v>171</v>
      </c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</row>
    <row r="52" spans="1:202" ht="13.5" thickTop="1" x14ac:dyDescent="0.2">
      <c r="A52" s="1"/>
      <c r="B52" s="10"/>
      <c r="C52" s="86"/>
      <c r="D52" s="1"/>
      <c r="E52" s="1"/>
      <c r="G52" s="72" t="s">
        <v>434</v>
      </c>
      <c r="H52" s="67" t="s">
        <v>498</v>
      </c>
      <c r="I52" s="69" t="s">
        <v>150</v>
      </c>
      <c r="J52" s="68">
        <v>911</v>
      </c>
      <c r="K52" s="69" t="s">
        <v>12</v>
      </c>
      <c r="L52" s="74"/>
      <c r="M52" s="51" t="s">
        <v>396</v>
      </c>
      <c r="N52" s="53" t="s">
        <v>397</v>
      </c>
      <c r="O52" s="45" t="s">
        <v>398</v>
      </c>
      <c r="P52" s="54" t="s">
        <v>399</v>
      </c>
      <c r="Q52" s="54" t="s">
        <v>329</v>
      </c>
      <c r="R52" s="54">
        <v>99506</v>
      </c>
      <c r="S52" s="54" t="s">
        <v>400</v>
      </c>
      <c r="T52" s="54"/>
      <c r="U52" s="54"/>
      <c r="V52" s="54"/>
      <c r="W52" s="54"/>
      <c r="X52" s="54"/>
      <c r="Y52" s="65" t="s">
        <v>171</v>
      </c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</row>
    <row r="53" spans="1:202" x14ac:dyDescent="0.2">
      <c r="A53" s="1"/>
      <c r="B53" s="10"/>
      <c r="C53" s="86"/>
      <c r="D53" s="1"/>
      <c r="E53" s="1"/>
      <c r="G53" s="72" t="s">
        <v>132</v>
      </c>
      <c r="H53" s="67" t="s">
        <v>499</v>
      </c>
      <c r="I53" s="68"/>
      <c r="J53" s="68">
        <v>418</v>
      </c>
      <c r="K53" s="69" t="s">
        <v>37</v>
      </c>
      <c r="L53" s="73"/>
      <c r="M53" s="51" t="s">
        <v>401</v>
      </c>
      <c r="N53" s="53" t="s">
        <v>103</v>
      </c>
      <c r="O53" s="45" t="s">
        <v>402</v>
      </c>
      <c r="P53" s="54" t="s">
        <v>403</v>
      </c>
      <c r="Q53" s="54" t="s">
        <v>176</v>
      </c>
      <c r="R53" s="54">
        <v>99577</v>
      </c>
      <c r="S53" s="54" t="s">
        <v>404</v>
      </c>
      <c r="T53" s="54"/>
      <c r="U53" s="54"/>
      <c r="V53" s="54"/>
      <c r="W53" s="54"/>
      <c r="X53" s="54"/>
      <c r="Y53" s="65" t="s">
        <v>171</v>
      </c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</row>
    <row r="54" spans="1:202" x14ac:dyDescent="0.2">
      <c r="A54" s="1"/>
      <c r="B54" s="10"/>
      <c r="C54" s="86"/>
      <c r="D54" s="1"/>
      <c r="E54" s="1"/>
      <c r="G54" s="72" t="s">
        <v>443</v>
      </c>
      <c r="H54" s="67" t="s">
        <v>500</v>
      </c>
      <c r="I54" s="68"/>
      <c r="J54" s="68">
        <v>216</v>
      </c>
      <c r="K54" s="68" t="s">
        <v>17</v>
      </c>
      <c r="L54" s="74"/>
      <c r="M54" s="51" t="s">
        <v>405</v>
      </c>
      <c r="N54" s="53" t="s">
        <v>406</v>
      </c>
      <c r="O54" s="45" t="s">
        <v>407</v>
      </c>
      <c r="P54" s="54" t="s">
        <v>408</v>
      </c>
      <c r="Q54" s="54" t="s">
        <v>167</v>
      </c>
      <c r="R54" s="54">
        <v>99509</v>
      </c>
      <c r="S54" s="54" t="s">
        <v>409</v>
      </c>
      <c r="T54" s="54"/>
      <c r="U54" s="54" t="s">
        <v>410</v>
      </c>
      <c r="V54" s="54"/>
      <c r="W54" s="54"/>
      <c r="X54" s="54"/>
      <c r="Y54" s="65" t="s">
        <v>171</v>
      </c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</row>
    <row r="55" spans="1:202" x14ac:dyDescent="0.2">
      <c r="A55" s="1"/>
      <c r="B55" s="10"/>
      <c r="C55" s="86"/>
      <c r="D55" s="1"/>
      <c r="E55" s="1"/>
      <c r="G55" s="72" t="s">
        <v>117</v>
      </c>
      <c r="H55" s="67" t="s">
        <v>98</v>
      </c>
      <c r="I55" s="68"/>
      <c r="J55" s="68">
        <v>72</v>
      </c>
      <c r="K55" s="69" t="s">
        <v>17</v>
      </c>
      <c r="L55" s="74"/>
      <c r="M55" s="51" t="s">
        <v>411</v>
      </c>
      <c r="N55" s="53" t="s">
        <v>96</v>
      </c>
      <c r="O55" s="45" t="s">
        <v>412</v>
      </c>
      <c r="P55" s="54" t="s">
        <v>413</v>
      </c>
      <c r="Q55" s="54" t="s">
        <v>167</v>
      </c>
      <c r="R55" s="54">
        <v>99516</v>
      </c>
      <c r="S55" s="54" t="s">
        <v>414</v>
      </c>
      <c r="T55" s="54"/>
      <c r="U55" s="54"/>
      <c r="V55" s="54"/>
      <c r="W55" s="54"/>
      <c r="X55" s="54"/>
      <c r="Y55" s="65" t="s">
        <v>171</v>
      </c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</row>
    <row r="56" spans="1:202" x14ac:dyDescent="0.2">
      <c r="A56" s="1"/>
      <c r="B56" s="10"/>
      <c r="C56" s="86"/>
      <c r="D56" s="1"/>
      <c r="E56" s="1"/>
      <c r="G56" s="72" t="s">
        <v>114</v>
      </c>
      <c r="H56" s="67" t="s">
        <v>95</v>
      </c>
      <c r="I56" s="69"/>
      <c r="J56" s="68">
        <v>74</v>
      </c>
      <c r="K56" s="69" t="s">
        <v>21</v>
      </c>
      <c r="L56" s="74"/>
      <c r="M56" s="51" t="s">
        <v>415</v>
      </c>
      <c r="N56" s="58" t="s">
        <v>416</v>
      </c>
      <c r="O56" s="42" t="s">
        <v>417</v>
      </c>
      <c r="P56" s="55" t="s">
        <v>418</v>
      </c>
      <c r="Q56" s="55" t="s">
        <v>167</v>
      </c>
      <c r="R56" s="54"/>
      <c r="S56" s="55" t="s">
        <v>419</v>
      </c>
      <c r="T56" s="54"/>
      <c r="U56" s="54"/>
      <c r="V56" s="54"/>
      <c r="W56" s="54"/>
      <c r="X56" s="54"/>
      <c r="Y56" s="55" t="s">
        <v>171</v>
      </c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</row>
    <row r="57" spans="1:202" x14ac:dyDescent="0.2">
      <c r="A57" s="1"/>
      <c r="B57" s="10"/>
      <c r="C57" s="86"/>
      <c r="D57" s="1"/>
      <c r="E57" s="1"/>
      <c r="G57" s="72" t="s">
        <v>444</v>
      </c>
      <c r="H57" s="67" t="s">
        <v>501</v>
      </c>
      <c r="I57" s="68"/>
      <c r="J57" s="68">
        <v>95</v>
      </c>
      <c r="K57" s="68" t="s">
        <v>17</v>
      </c>
      <c r="L57" s="74"/>
      <c r="M57" s="51" t="s">
        <v>420</v>
      </c>
      <c r="N57" s="58" t="s">
        <v>421</v>
      </c>
      <c r="O57" s="42" t="s">
        <v>422</v>
      </c>
      <c r="P57" s="55" t="s">
        <v>423</v>
      </c>
      <c r="Q57" s="55" t="s">
        <v>167</v>
      </c>
      <c r="R57" s="54"/>
      <c r="S57" s="55" t="s">
        <v>424</v>
      </c>
      <c r="T57" s="54"/>
      <c r="U57" s="54"/>
      <c r="V57" s="54"/>
      <c r="W57" s="54"/>
      <c r="X57" s="54"/>
      <c r="Y57" s="55" t="s">
        <v>171</v>
      </c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</row>
    <row r="58" spans="1:202" x14ac:dyDescent="0.2">
      <c r="A58" s="1"/>
      <c r="B58" s="10"/>
      <c r="C58" s="86"/>
      <c r="D58" s="1"/>
      <c r="E58" s="1"/>
      <c r="G58" s="72" t="s">
        <v>448</v>
      </c>
      <c r="H58" s="67" t="s">
        <v>269</v>
      </c>
      <c r="I58" s="68"/>
      <c r="J58" s="68">
        <v>9</v>
      </c>
      <c r="K58" s="68" t="s">
        <v>27</v>
      </c>
      <c r="L58" s="74"/>
      <c r="M58" s="51" t="s">
        <v>425</v>
      </c>
      <c r="N58" s="53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</row>
    <row r="59" spans="1:202" x14ac:dyDescent="0.2">
      <c r="A59" s="1"/>
      <c r="B59" s="10"/>
      <c r="C59" s="86"/>
      <c r="D59" s="1"/>
      <c r="E59" s="1"/>
      <c r="G59" s="72" t="s">
        <v>139</v>
      </c>
      <c r="H59" s="67" t="s">
        <v>502</v>
      </c>
      <c r="I59" s="68"/>
      <c r="J59" s="68">
        <v>411</v>
      </c>
      <c r="K59" s="68" t="s">
        <v>40</v>
      </c>
      <c r="L59" s="74"/>
      <c r="M59" s="51" t="s">
        <v>426</v>
      </c>
      <c r="N59" s="53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</row>
    <row r="60" spans="1:202" x14ac:dyDescent="0.2">
      <c r="A60" s="1"/>
      <c r="B60" s="10"/>
      <c r="C60" s="86"/>
      <c r="D60" s="1"/>
      <c r="E60" s="1"/>
      <c r="G60" s="71" t="s">
        <v>129</v>
      </c>
      <c r="H60" s="83" t="s">
        <v>103</v>
      </c>
      <c r="I60" s="68"/>
      <c r="J60" s="68">
        <v>64</v>
      </c>
      <c r="K60" s="68" t="s">
        <v>16</v>
      </c>
      <c r="L60" s="74"/>
      <c r="M60" s="51" t="s">
        <v>427</v>
      </c>
      <c r="N60" s="53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</row>
    <row r="61" spans="1:202" x14ac:dyDescent="0.2">
      <c r="A61" s="1"/>
      <c r="B61" s="10"/>
      <c r="C61" s="86"/>
      <c r="D61" s="1"/>
      <c r="E61" s="1"/>
      <c r="G61" s="72" t="s">
        <v>143</v>
      </c>
      <c r="H61" s="67" t="s">
        <v>503</v>
      </c>
      <c r="I61" s="69"/>
      <c r="J61" s="68">
        <v>60</v>
      </c>
      <c r="K61" s="68" t="s">
        <v>25</v>
      </c>
      <c r="L61" s="74"/>
      <c r="M61" s="51" t="s">
        <v>428</v>
      </c>
      <c r="N61" s="53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</row>
    <row r="62" spans="1:202" x14ac:dyDescent="0.2">
      <c r="A62" s="1"/>
      <c r="B62" s="10"/>
      <c r="C62" s="86"/>
      <c r="D62" s="1"/>
      <c r="E62" s="1"/>
      <c r="G62" s="72" t="s">
        <v>525</v>
      </c>
      <c r="H62" s="67" t="s">
        <v>520</v>
      </c>
      <c r="I62" s="68"/>
      <c r="J62" s="68">
        <v>19</v>
      </c>
      <c r="K62" s="69" t="s">
        <v>42</v>
      </c>
      <c r="L62" s="47"/>
      <c r="M62" s="47"/>
      <c r="N62" s="48"/>
      <c r="O62" s="66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</row>
    <row r="63" spans="1:202" x14ac:dyDescent="0.2">
      <c r="A63" s="1"/>
      <c r="B63" s="10"/>
      <c r="C63" s="86"/>
      <c r="D63" s="1"/>
      <c r="E63" s="1"/>
      <c r="G63" s="71" t="s">
        <v>460</v>
      </c>
      <c r="H63" s="83" t="s">
        <v>504</v>
      </c>
      <c r="I63" s="68"/>
      <c r="J63" s="68">
        <v>21</v>
      </c>
      <c r="K63" s="68" t="s">
        <v>11</v>
      </c>
      <c r="L63" s="47"/>
      <c r="M63" s="47"/>
      <c r="N63" s="48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</row>
    <row r="64" spans="1:202" x14ac:dyDescent="0.2">
      <c r="A64" s="1"/>
      <c r="B64" s="10"/>
      <c r="C64" s="86"/>
      <c r="D64" s="1"/>
      <c r="E64" s="1"/>
      <c r="G64" s="72" t="s">
        <v>127</v>
      </c>
      <c r="H64" s="67" t="s">
        <v>505</v>
      </c>
      <c r="I64" s="68"/>
      <c r="J64" s="68">
        <v>1666</v>
      </c>
      <c r="K64" s="68" t="s">
        <v>37</v>
      </c>
      <c r="L64" s="47"/>
      <c r="M64" s="47"/>
      <c r="N64" s="48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</row>
    <row r="65" spans="1:202" x14ac:dyDescent="0.2">
      <c r="A65" s="1"/>
      <c r="B65" s="10"/>
      <c r="C65" s="86"/>
      <c r="D65" s="1"/>
      <c r="E65" s="1"/>
      <c r="G65" s="71" t="s">
        <v>441</v>
      </c>
      <c r="H65" s="83" t="s">
        <v>506</v>
      </c>
      <c r="I65" s="68"/>
      <c r="J65" s="68">
        <v>456</v>
      </c>
      <c r="K65" s="68" t="s">
        <v>35</v>
      </c>
      <c r="L65" s="47"/>
      <c r="M65" s="47"/>
      <c r="N65" s="48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</row>
    <row r="66" spans="1:202" x14ac:dyDescent="0.2">
      <c r="A66" s="1"/>
      <c r="B66" s="10"/>
      <c r="C66" s="86"/>
      <c r="D66" s="1"/>
      <c r="E66" s="1"/>
      <c r="G66" s="72" t="s">
        <v>442</v>
      </c>
      <c r="H66" s="67" t="s">
        <v>507</v>
      </c>
      <c r="I66" s="68"/>
      <c r="J66" s="68">
        <v>888</v>
      </c>
      <c r="K66" s="68" t="s">
        <v>20</v>
      </c>
      <c r="L66" s="47"/>
      <c r="M66" s="47"/>
      <c r="N66" s="48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</row>
    <row r="67" spans="1:202" x14ac:dyDescent="0.2">
      <c r="A67" s="1"/>
      <c r="B67" s="10"/>
      <c r="C67" s="86"/>
      <c r="D67" s="1"/>
      <c r="E67" s="1"/>
      <c r="G67" s="71" t="s">
        <v>141</v>
      </c>
      <c r="H67" s="83" t="s">
        <v>108</v>
      </c>
      <c r="I67" s="68" t="s">
        <v>149</v>
      </c>
      <c r="J67" s="68">
        <v>13</v>
      </c>
      <c r="K67" s="68" t="s">
        <v>41</v>
      </c>
      <c r="L67" s="47"/>
      <c r="M67" s="47"/>
      <c r="N67" s="48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</row>
    <row r="68" spans="1:202" x14ac:dyDescent="0.2">
      <c r="A68" s="1"/>
      <c r="B68" s="10"/>
      <c r="C68" s="86"/>
      <c r="D68" s="1"/>
      <c r="E68" s="1"/>
      <c r="G68" s="72" t="s">
        <v>130</v>
      </c>
      <c r="H68" s="67" t="s">
        <v>105</v>
      </c>
      <c r="I68" s="68"/>
      <c r="J68" s="68">
        <v>153</v>
      </c>
      <c r="K68" s="68" t="s">
        <v>13</v>
      </c>
      <c r="L68" s="47"/>
      <c r="M68" s="47"/>
      <c r="N68" s="48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</row>
    <row r="69" spans="1:202" x14ac:dyDescent="0.2">
      <c r="A69" s="1"/>
      <c r="B69" s="10"/>
      <c r="C69" s="86"/>
      <c r="D69" s="1"/>
      <c r="E69" s="1"/>
      <c r="G69" s="72" t="s">
        <v>115</v>
      </c>
      <c r="H69" s="67" t="s">
        <v>96</v>
      </c>
      <c r="I69" s="69"/>
      <c r="J69" s="68">
        <v>1</v>
      </c>
      <c r="K69" s="69" t="s">
        <v>29</v>
      </c>
      <c r="L69" s="47"/>
      <c r="M69" s="47"/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</row>
    <row r="70" spans="1:202" x14ac:dyDescent="0.2">
      <c r="A70" s="1"/>
      <c r="B70" s="10"/>
      <c r="C70" s="86"/>
      <c r="D70" s="1"/>
      <c r="E70" s="1"/>
      <c r="G70" s="72" t="s">
        <v>464</v>
      </c>
      <c r="H70" s="67" t="s">
        <v>508</v>
      </c>
      <c r="I70" s="68"/>
      <c r="J70" s="68">
        <v>799</v>
      </c>
      <c r="K70" s="68" t="s">
        <v>36</v>
      </c>
      <c r="L70" s="47"/>
      <c r="M70" s="47"/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</row>
    <row r="71" spans="1:202" x14ac:dyDescent="0.2">
      <c r="A71" s="1"/>
      <c r="B71" s="10"/>
      <c r="C71" s="86"/>
      <c r="D71" s="1"/>
      <c r="E71" s="1"/>
      <c r="G71" s="72" t="s">
        <v>450</v>
      </c>
      <c r="H71" s="67" t="s">
        <v>509</v>
      </c>
      <c r="I71" s="68"/>
      <c r="J71" s="68">
        <v>79</v>
      </c>
      <c r="K71" s="68" t="s">
        <v>36</v>
      </c>
      <c r="L71" s="47"/>
      <c r="M71" s="47"/>
      <c r="N71" s="48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</row>
    <row r="72" spans="1:202" x14ac:dyDescent="0.2">
      <c r="A72" s="1"/>
      <c r="B72" s="10"/>
      <c r="C72" s="86"/>
      <c r="D72" s="1"/>
      <c r="E72" s="1"/>
      <c r="G72" s="72" t="s">
        <v>536</v>
      </c>
      <c r="H72" s="3" t="s">
        <v>537</v>
      </c>
      <c r="I72" s="8"/>
      <c r="J72" s="8">
        <v>21</v>
      </c>
      <c r="K72" s="8" t="s">
        <v>90</v>
      </c>
      <c r="L72" s="47"/>
      <c r="M72" s="47"/>
      <c r="N72" s="48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</row>
    <row r="73" spans="1:202" x14ac:dyDescent="0.2">
      <c r="A73" s="1"/>
      <c r="B73" s="10"/>
      <c r="C73" s="86"/>
      <c r="D73" s="1"/>
      <c r="E73" s="1"/>
      <c r="G73" s="71" t="s">
        <v>459</v>
      </c>
      <c r="H73" s="83" t="s">
        <v>510</v>
      </c>
      <c r="I73" s="68"/>
      <c r="J73" s="68">
        <v>57</v>
      </c>
      <c r="K73" s="68" t="s">
        <v>12</v>
      </c>
      <c r="L73" s="47"/>
      <c r="M73" s="47"/>
      <c r="N73" s="48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</row>
    <row r="74" spans="1:202" x14ac:dyDescent="0.2">
      <c r="A74" s="1"/>
      <c r="B74" s="10"/>
      <c r="C74" s="86"/>
      <c r="D74" s="1"/>
      <c r="E74" s="1"/>
      <c r="G74" s="72" t="s">
        <v>144</v>
      </c>
      <c r="H74" s="67" t="s">
        <v>511</v>
      </c>
      <c r="I74" s="69"/>
      <c r="J74" s="68">
        <v>123</v>
      </c>
      <c r="K74" s="68" t="s">
        <v>37</v>
      </c>
      <c r="L74" s="47"/>
      <c r="M74" s="47"/>
      <c r="N74" s="48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</row>
    <row r="75" spans="1:202" x14ac:dyDescent="0.2">
      <c r="A75" s="1"/>
      <c r="B75" s="10"/>
      <c r="C75" s="86"/>
      <c r="D75" s="1"/>
      <c r="E75" s="1"/>
      <c r="G75" s="72" t="s">
        <v>138</v>
      </c>
      <c r="H75" s="67" t="s">
        <v>107</v>
      </c>
      <c r="I75" s="68" t="s">
        <v>149</v>
      </c>
      <c r="J75" s="68">
        <v>49</v>
      </c>
      <c r="K75" s="68" t="s">
        <v>27</v>
      </c>
      <c r="L75" s="47"/>
      <c r="M75" s="47"/>
      <c r="N75" s="48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</row>
    <row r="76" spans="1:202" x14ac:dyDescent="0.2">
      <c r="A76" s="1"/>
      <c r="B76" s="10"/>
      <c r="C76" s="86"/>
      <c r="D76" s="1"/>
      <c r="E76" s="1"/>
      <c r="G76" s="72" t="s">
        <v>538</v>
      </c>
      <c r="H76" s="3" t="s">
        <v>338</v>
      </c>
      <c r="I76" s="8"/>
      <c r="J76" s="8">
        <v>786</v>
      </c>
      <c r="K76" s="8" t="s">
        <v>17</v>
      </c>
      <c r="L76" s="47"/>
      <c r="M76" s="47"/>
      <c r="N76" s="48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</row>
    <row r="77" spans="1:202" x14ac:dyDescent="0.2">
      <c r="A77" s="1"/>
      <c r="B77" s="10"/>
      <c r="C77" s="86"/>
      <c r="D77" s="1"/>
      <c r="E77" s="1"/>
      <c r="G77" s="71" t="s">
        <v>120</v>
      </c>
      <c r="H77" s="83" t="s">
        <v>512</v>
      </c>
      <c r="I77" s="68"/>
      <c r="J77" s="68">
        <v>136</v>
      </c>
      <c r="K77" s="68" t="s">
        <v>13</v>
      </c>
      <c r="L77" s="47"/>
      <c r="M77" s="47"/>
      <c r="N77" s="48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</row>
    <row r="78" spans="1:202" x14ac:dyDescent="0.2">
      <c r="A78" s="1"/>
      <c r="B78" s="10"/>
      <c r="C78" s="86"/>
      <c r="D78" s="1"/>
      <c r="E78" s="1"/>
      <c r="G78" s="72" t="s">
        <v>126</v>
      </c>
      <c r="H78" s="67" t="s">
        <v>513</v>
      </c>
      <c r="I78" s="89"/>
      <c r="J78" s="90">
        <v>24</v>
      </c>
      <c r="K78" s="68" t="s">
        <v>29</v>
      </c>
      <c r="L78" s="47"/>
      <c r="M78" s="47"/>
      <c r="N78" s="48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</row>
    <row r="79" spans="1:202" x14ac:dyDescent="0.2">
      <c r="A79" s="1"/>
      <c r="B79" s="10"/>
      <c r="C79" s="86"/>
      <c r="D79" s="1"/>
      <c r="E79" s="1"/>
      <c r="G79" s="71" t="s">
        <v>515</v>
      </c>
      <c r="H79" s="83" t="s">
        <v>514</v>
      </c>
      <c r="I79" s="89"/>
      <c r="J79" s="90">
        <v>6</v>
      </c>
      <c r="K79" s="68" t="s">
        <v>39</v>
      </c>
      <c r="L79" s="47"/>
      <c r="M79" s="47"/>
      <c r="N79" s="48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</row>
    <row r="80" spans="1:202" x14ac:dyDescent="0.2">
      <c r="A80" s="1"/>
      <c r="B80" s="10"/>
      <c r="C80" s="86"/>
      <c r="D80" s="1"/>
      <c r="E80" s="1"/>
      <c r="G80" s="72" t="s">
        <v>524</v>
      </c>
      <c r="H80" s="67" t="s">
        <v>519</v>
      </c>
      <c r="I80" s="89"/>
      <c r="J80" s="90">
        <v>47</v>
      </c>
      <c r="K80" s="69" t="s">
        <v>17</v>
      </c>
      <c r="L80" s="47"/>
      <c r="M80" s="47"/>
      <c r="N80" s="48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</row>
    <row r="81" spans="1:202" x14ac:dyDescent="0.2">
      <c r="A81" s="1"/>
      <c r="B81" s="10"/>
      <c r="C81" s="86"/>
      <c r="D81" s="1"/>
      <c r="E81" s="1"/>
      <c r="G81" s="72" t="s">
        <v>140</v>
      </c>
      <c r="H81" s="67" t="s">
        <v>516</v>
      </c>
      <c r="I81" s="91"/>
      <c r="J81" s="90">
        <v>17</v>
      </c>
      <c r="K81" s="68" t="s">
        <v>29</v>
      </c>
      <c r="L81" s="47"/>
      <c r="M81" s="47"/>
      <c r="N81" s="48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</row>
    <row r="82" spans="1:202" x14ac:dyDescent="0.2">
      <c r="A82" s="1"/>
      <c r="B82" s="10"/>
      <c r="C82" s="86"/>
      <c r="D82" s="1"/>
      <c r="E82" s="1"/>
      <c r="G82" s="72" t="s">
        <v>131</v>
      </c>
      <c r="H82" s="67" t="s">
        <v>517</v>
      </c>
      <c r="I82" s="91"/>
      <c r="J82" s="90">
        <v>51</v>
      </c>
      <c r="K82" s="68" t="s">
        <v>25</v>
      </c>
      <c r="L82" s="47"/>
      <c r="M82" s="47"/>
      <c r="N82" s="48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</row>
    <row r="83" spans="1:202" x14ac:dyDescent="0.2">
      <c r="A83" s="1"/>
      <c r="B83" s="10"/>
      <c r="C83" s="86"/>
      <c r="D83" s="1"/>
      <c r="E83" s="1"/>
      <c r="G83" s="72" t="s">
        <v>119</v>
      </c>
      <c r="H83" s="67" t="s">
        <v>518</v>
      </c>
      <c r="I83" s="89"/>
      <c r="J83" s="90">
        <v>77</v>
      </c>
      <c r="K83" s="68" t="s">
        <v>17</v>
      </c>
      <c r="L83" s="47"/>
      <c r="M83" s="47"/>
      <c r="N83" s="48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</row>
    <row r="84" spans="1:202" x14ac:dyDescent="0.2">
      <c r="A84" s="1"/>
      <c r="B84" s="10"/>
      <c r="C84" s="86"/>
      <c r="D84" s="1"/>
      <c r="E84" s="1"/>
      <c r="G84" s="47"/>
      <c r="I84" s="64"/>
      <c r="J84" s="62"/>
      <c r="K84" s="64"/>
      <c r="L84" s="47"/>
      <c r="M84" s="47"/>
      <c r="N84" s="48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</row>
    <row r="85" spans="1:202" x14ac:dyDescent="0.2">
      <c r="A85" s="1"/>
      <c r="B85" s="10"/>
      <c r="C85" s="86"/>
      <c r="D85" s="1"/>
      <c r="E85" s="1"/>
      <c r="G85" s="47"/>
      <c r="I85" s="64"/>
      <c r="J85" s="62"/>
      <c r="K85" s="64"/>
      <c r="L85" s="47"/>
      <c r="M85" s="47"/>
      <c r="N85" s="48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</row>
    <row r="86" spans="1:202" x14ac:dyDescent="0.2">
      <c r="A86" s="1"/>
      <c r="B86" s="10"/>
      <c r="C86" s="86"/>
      <c r="D86" s="1"/>
      <c r="E86" s="1"/>
      <c r="G86" s="47"/>
      <c r="I86" s="64"/>
      <c r="J86" s="62"/>
      <c r="K86" s="64"/>
      <c r="L86" s="47"/>
      <c r="M86" s="47"/>
      <c r="N86" s="48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</row>
    <row r="87" spans="1:202" x14ac:dyDescent="0.2">
      <c r="A87" s="1"/>
      <c r="B87" s="10"/>
      <c r="C87" s="86"/>
      <c r="D87" s="1"/>
      <c r="E87" s="1"/>
      <c r="G87" s="47"/>
      <c r="I87" s="64"/>
      <c r="J87" s="62"/>
      <c r="K87" s="64"/>
      <c r="L87" s="47"/>
      <c r="M87" s="47"/>
      <c r="N87" s="48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</row>
    <row r="88" spans="1:202" x14ac:dyDescent="0.2">
      <c r="A88" s="1"/>
      <c r="B88" s="10"/>
      <c r="C88" s="86"/>
      <c r="D88" s="1"/>
      <c r="E88" s="1"/>
      <c r="G88" s="47"/>
      <c r="I88" s="64"/>
      <c r="J88" s="62"/>
      <c r="K88" s="64"/>
      <c r="L88" s="47"/>
      <c r="M88" s="47"/>
      <c r="N88" s="48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</row>
    <row r="89" spans="1:202" x14ac:dyDescent="0.2">
      <c r="A89" s="1"/>
      <c r="B89" s="10"/>
      <c r="C89" s="86"/>
      <c r="D89" s="1"/>
      <c r="E89" s="1"/>
      <c r="G89" s="47"/>
      <c r="I89" s="64"/>
      <c r="J89" s="62"/>
      <c r="K89" s="64"/>
      <c r="L89" s="47"/>
      <c r="M89" s="47"/>
      <c r="N89" s="48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</row>
    <row r="90" spans="1:202" x14ac:dyDescent="0.2">
      <c r="A90" s="1"/>
      <c r="B90" s="10"/>
      <c r="C90" s="86"/>
      <c r="D90" s="1"/>
      <c r="E90" s="1"/>
      <c r="G90" s="47"/>
      <c r="I90" s="64"/>
      <c r="J90" s="62"/>
      <c r="K90" s="64"/>
      <c r="L90" s="47"/>
      <c r="M90" s="47"/>
      <c r="N90" s="48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</row>
    <row r="91" spans="1:202" x14ac:dyDescent="0.2">
      <c r="A91" s="1"/>
      <c r="B91" s="10"/>
      <c r="C91" s="86"/>
      <c r="D91" s="1"/>
      <c r="E91" s="1"/>
      <c r="G91" s="47"/>
      <c r="I91" s="64"/>
      <c r="J91" s="62"/>
      <c r="K91" s="64"/>
      <c r="L91" s="47"/>
      <c r="M91" s="47"/>
      <c r="N91" s="48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</row>
    <row r="92" spans="1:202" x14ac:dyDescent="0.2">
      <c r="A92" s="1"/>
      <c r="B92" s="10"/>
      <c r="C92" s="86"/>
      <c r="D92" s="1"/>
      <c r="E92" s="1"/>
      <c r="G92" s="47"/>
      <c r="I92" s="64"/>
      <c r="J92" s="62"/>
      <c r="K92" s="64"/>
      <c r="L92" s="47"/>
      <c r="M92" s="47"/>
      <c r="N92" s="48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</row>
    <row r="93" spans="1:202" x14ac:dyDescent="0.2">
      <c r="A93" s="1"/>
      <c r="B93" s="10"/>
      <c r="C93" s="86"/>
      <c r="D93" s="1"/>
      <c r="E93" s="1"/>
      <c r="G93" s="47"/>
      <c r="I93" s="64"/>
      <c r="J93" s="62"/>
      <c r="K93" s="64"/>
      <c r="L93" s="47"/>
      <c r="M93" s="47"/>
      <c r="N93" s="48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</row>
    <row r="94" spans="1:202" x14ac:dyDescent="0.2">
      <c r="A94" s="1"/>
      <c r="B94" s="10"/>
      <c r="C94" s="86"/>
      <c r="D94" s="1"/>
      <c r="E94" s="1"/>
      <c r="G94" s="47"/>
      <c r="I94" s="64"/>
      <c r="J94" s="62"/>
      <c r="K94" s="64"/>
      <c r="L94" s="47"/>
      <c r="M94" s="47"/>
      <c r="N94" s="48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</row>
    <row r="95" spans="1:202" x14ac:dyDescent="0.2">
      <c r="A95" s="1"/>
      <c r="B95" s="10"/>
      <c r="C95" s="86"/>
      <c r="D95" s="1"/>
      <c r="E95" s="1"/>
      <c r="G95" s="47"/>
      <c r="I95" s="64"/>
      <c r="J95" s="62"/>
      <c r="K95" s="64"/>
      <c r="L95" s="47"/>
      <c r="M95" s="47"/>
      <c r="N95" s="48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</row>
    <row r="96" spans="1:202" x14ac:dyDescent="0.2">
      <c r="A96" s="1"/>
      <c r="B96" s="10"/>
      <c r="C96" s="86"/>
      <c r="D96" s="1"/>
      <c r="E96" s="1"/>
      <c r="G96" s="47"/>
      <c r="I96" s="64"/>
      <c r="J96" s="62"/>
      <c r="K96" s="64"/>
      <c r="L96" s="47"/>
      <c r="M96" s="47"/>
      <c r="N96" s="48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</row>
    <row r="97" spans="1:202" x14ac:dyDescent="0.2">
      <c r="A97" s="1"/>
      <c r="B97" s="10"/>
      <c r="C97" s="86"/>
      <c r="D97" s="1"/>
      <c r="E97" s="1"/>
      <c r="G97" s="47"/>
      <c r="I97" s="64"/>
      <c r="J97" s="62"/>
      <c r="K97" s="64"/>
      <c r="L97" s="47"/>
      <c r="M97" s="47"/>
      <c r="N97" s="48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</row>
    <row r="98" spans="1:202" x14ac:dyDescent="0.2">
      <c r="A98" s="1"/>
      <c r="B98" s="10"/>
      <c r="C98" s="86"/>
      <c r="D98" s="1"/>
      <c r="E98" s="1"/>
      <c r="G98" s="47"/>
      <c r="I98" s="64"/>
      <c r="J98" s="62"/>
      <c r="K98" s="64"/>
      <c r="L98" s="47"/>
      <c r="M98" s="47"/>
      <c r="N98" s="48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</row>
    <row r="99" spans="1:202" x14ac:dyDescent="0.2">
      <c r="A99" s="1"/>
      <c r="B99" s="10"/>
      <c r="C99" s="86"/>
      <c r="D99" s="1"/>
      <c r="E99" s="1"/>
      <c r="G99" s="47"/>
      <c r="I99" s="64"/>
      <c r="J99" s="62"/>
      <c r="K99" s="64"/>
      <c r="L99" s="47"/>
      <c r="M99" s="47"/>
      <c r="N99" s="48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</row>
    <row r="100" spans="1:202" x14ac:dyDescent="0.2">
      <c r="A100" s="1"/>
      <c r="B100" s="10"/>
      <c r="C100" s="86"/>
      <c r="D100" s="1"/>
      <c r="E100" s="1"/>
      <c r="G100" s="47"/>
      <c r="I100" s="64"/>
      <c r="J100" s="62"/>
      <c r="K100" s="64"/>
      <c r="L100" s="47"/>
      <c r="M100" s="47"/>
      <c r="N100" s="48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</row>
    <row r="101" spans="1:202" x14ac:dyDescent="0.2">
      <c r="A101" s="1"/>
      <c r="B101" s="10"/>
      <c r="C101" s="86"/>
      <c r="D101" s="1"/>
      <c r="E101" s="1"/>
      <c r="G101" s="47"/>
      <c r="I101" s="64"/>
      <c r="J101" s="62"/>
      <c r="K101" s="64"/>
      <c r="L101" s="47"/>
      <c r="M101" s="47"/>
      <c r="N101" s="48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</row>
    <row r="102" spans="1:202" x14ac:dyDescent="0.2">
      <c r="A102" s="1"/>
      <c r="B102" s="10"/>
      <c r="C102" s="86"/>
      <c r="D102" s="1"/>
      <c r="E102" s="1"/>
      <c r="G102" s="47"/>
      <c r="I102" s="64"/>
      <c r="J102" s="62"/>
      <c r="K102" s="64"/>
      <c r="L102" s="47"/>
      <c r="M102" s="47"/>
      <c r="N102" s="48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</row>
    <row r="103" spans="1:202" x14ac:dyDescent="0.2">
      <c r="A103" s="1"/>
      <c r="B103" s="10"/>
      <c r="C103" s="86"/>
      <c r="D103" s="1"/>
      <c r="E103" s="1"/>
      <c r="G103" s="47"/>
      <c r="I103" s="64"/>
      <c r="J103" s="62"/>
      <c r="K103" s="64"/>
      <c r="L103" s="47"/>
      <c r="M103" s="47"/>
      <c r="N103" s="48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</row>
    <row r="104" spans="1:202" x14ac:dyDescent="0.2">
      <c r="A104" s="1"/>
      <c r="B104" s="10"/>
      <c r="C104" s="86"/>
      <c r="D104" s="1"/>
      <c r="E104" s="1"/>
      <c r="G104" s="47"/>
      <c r="I104" s="64"/>
      <c r="J104" s="62"/>
      <c r="K104" s="64"/>
      <c r="L104" s="47"/>
      <c r="M104" s="47"/>
      <c r="N104" s="48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</row>
    <row r="105" spans="1:202" x14ac:dyDescent="0.2">
      <c r="A105" s="1"/>
      <c r="B105" s="10"/>
      <c r="C105" s="86"/>
      <c r="D105" s="1"/>
      <c r="E105" s="1"/>
      <c r="G105" s="47"/>
      <c r="I105" s="64"/>
      <c r="J105" s="62"/>
      <c r="K105" s="64"/>
      <c r="L105" s="47"/>
      <c r="M105" s="47"/>
      <c r="N105" s="48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</row>
    <row r="106" spans="1:202" x14ac:dyDescent="0.2">
      <c r="A106" s="1"/>
      <c r="B106" s="10"/>
      <c r="C106" s="86"/>
      <c r="D106" s="1"/>
      <c r="E106" s="1"/>
      <c r="G106" s="47"/>
      <c r="I106" s="64"/>
      <c r="J106" s="62"/>
      <c r="K106" s="64"/>
      <c r="L106" s="47"/>
      <c r="M106" s="47"/>
      <c r="N106" s="48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</row>
    <row r="107" spans="1:202" x14ac:dyDescent="0.2">
      <c r="A107" s="1"/>
      <c r="B107" s="10"/>
      <c r="C107" s="86"/>
      <c r="D107" s="1"/>
      <c r="E107" s="1"/>
      <c r="G107" s="47"/>
      <c r="I107" s="64"/>
      <c r="J107" s="62"/>
      <c r="K107" s="64"/>
      <c r="L107" s="47"/>
      <c r="M107" s="47"/>
      <c r="N107" s="48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</row>
    <row r="108" spans="1:202" x14ac:dyDescent="0.2">
      <c r="A108" s="1"/>
      <c r="B108" s="10"/>
      <c r="C108" s="86"/>
      <c r="D108" s="1"/>
      <c r="E108" s="1"/>
      <c r="G108" s="47"/>
      <c r="I108" s="64"/>
      <c r="J108" s="62"/>
      <c r="K108" s="64"/>
      <c r="L108" s="47"/>
      <c r="M108" s="47"/>
      <c r="N108" s="48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</row>
    <row r="109" spans="1:202" x14ac:dyDescent="0.2">
      <c r="A109" s="1"/>
      <c r="B109" s="10"/>
      <c r="C109" s="86"/>
      <c r="D109" s="1"/>
      <c r="E109" s="1"/>
      <c r="G109" s="47"/>
      <c r="I109" s="64"/>
      <c r="J109" s="62"/>
      <c r="K109" s="64"/>
      <c r="L109" s="47"/>
      <c r="M109" s="47"/>
      <c r="N109" s="48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</row>
    <row r="110" spans="1:202" x14ac:dyDescent="0.2">
      <c r="A110" s="1"/>
      <c r="B110" s="10"/>
      <c r="C110" s="86"/>
      <c r="D110" s="1"/>
      <c r="E110" s="1"/>
      <c r="G110" s="1"/>
      <c r="I110" s="10"/>
      <c r="J110" s="34"/>
      <c r="K110" s="10"/>
      <c r="L110" s="47"/>
      <c r="M110" s="47"/>
      <c r="N110" s="48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</row>
    <row r="111" spans="1:202" x14ac:dyDescent="0.2">
      <c r="A111" s="1"/>
      <c r="B111" s="10"/>
      <c r="C111" s="86"/>
      <c r="D111" s="1"/>
      <c r="E111" s="1"/>
      <c r="G111" s="1"/>
      <c r="I111" s="10"/>
      <c r="J111" s="34"/>
      <c r="K111" s="10"/>
      <c r="L111" s="47"/>
      <c r="M111" s="47"/>
      <c r="N111" s="48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</row>
    <row r="112" spans="1:202" x14ac:dyDescent="0.2">
      <c r="A112" s="1"/>
      <c r="B112" s="10"/>
      <c r="C112" s="86"/>
      <c r="D112" s="1"/>
      <c r="E112" s="1"/>
      <c r="G112" s="1"/>
      <c r="I112" s="10"/>
      <c r="J112" s="34"/>
      <c r="K112" s="10"/>
      <c r="L112" s="47"/>
      <c r="M112" s="47"/>
      <c r="N112" s="48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</row>
    <row r="113" spans="1:202" x14ac:dyDescent="0.2">
      <c r="A113" s="1"/>
      <c r="B113" s="10"/>
      <c r="C113" s="86"/>
      <c r="D113" s="1"/>
      <c r="E113" s="1"/>
      <c r="G113" s="1"/>
      <c r="I113" s="10"/>
      <c r="J113" s="34"/>
      <c r="K113" s="10"/>
      <c r="L113" s="47"/>
      <c r="M113" s="47"/>
      <c r="N113" s="48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</row>
    <row r="114" spans="1:202" x14ac:dyDescent="0.2">
      <c r="A114" s="1"/>
      <c r="B114" s="10"/>
      <c r="C114" s="86"/>
      <c r="D114" s="1"/>
      <c r="E114" s="1"/>
      <c r="G114" s="1"/>
      <c r="I114" s="10"/>
      <c r="J114" s="34"/>
      <c r="K114" s="10"/>
      <c r="L114" s="47"/>
      <c r="M114" s="47"/>
      <c r="N114" s="48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</row>
    <row r="115" spans="1:202" x14ac:dyDescent="0.2">
      <c r="A115" s="1"/>
      <c r="B115" s="10"/>
      <c r="C115" s="86"/>
      <c r="D115" s="1"/>
      <c r="E115" s="1"/>
      <c r="G115" s="1"/>
      <c r="I115" s="10"/>
      <c r="J115" s="34"/>
      <c r="K115" s="10"/>
      <c r="L115" s="47"/>
      <c r="M115" s="47"/>
      <c r="N115" s="48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</row>
    <row r="116" spans="1:202" x14ac:dyDescent="0.2">
      <c r="A116" s="1"/>
      <c r="B116" s="10"/>
      <c r="C116" s="86"/>
      <c r="D116" s="1"/>
      <c r="E116" s="1"/>
      <c r="G116" s="1"/>
      <c r="I116" s="10"/>
      <c r="J116" s="34"/>
      <c r="K116" s="10"/>
      <c r="L116" s="47"/>
      <c r="M116" s="47"/>
      <c r="N116" s="48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</row>
    <row r="117" spans="1:202" x14ac:dyDescent="0.2">
      <c r="A117" s="1"/>
      <c r="B117" s="10"/>
      <c r="C117" s="86"/>
      <c r="D117" s="1"/>
      <c r="E117" s="1"/>
      <c r="G117" s="1"/>
      <c r="I117" s="10"/>
      <c r="J117" s="34"/>
      <c r="K117" s="10"/>
      <c r="L117" s="47"/>
      <c r="M117" s="47"/>
      <c r="N117" s="48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</row>
    <row r="118" spans="1:202" x14ac:dyDescent="0.2">
      <c r="A118" s="1"/>
      <c r="B118" s="10"/>
      <c r="C118" s="86"/>
      <c r="D118" s="1"/>
      <c r="E118" s="1"/>
      <c r="G118" s="1"/>
      <c r="I118" s="10"/>
      <c r="J118" s="34"/>
      <c r="K118" s="10"/>
      <c r="L118" s="47"/>
      <c r="M118" s="47"/>
      <c r="N118" s="48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</row>
    <row r="119" spans="1:202" x14ac:dyDescent="0.2">
      <c r="A119" s="1"/>
      <c r="B119" s="10"/>
      <c r="C119" s="86"/>
      <c r="D119" s="1"/>
      <c r="E119" s="1"/>
      <c r="G119" s="1"/>
      <c r="I119" s="10"/>
      <c r="J119" s="34"/>
      <c r="K119" s="10"/>
      <c r="L119" s="47"/>
      <c r="M119" s="47"/>
      <c r="N119" s="48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</row>
    <row r="120" spans="1:202" x14ac:dyDescent="0.2">
      <c r="A120" s="1"/>
      <c r="B120" s="10"/>
      <c r="C120" s="86"/>
      <c r="D120" s="1"/>
      <c r="E120" s="1"/>
      <c r="G120" s="1"/>
      <c r="I120" s="10"/>
      <c r="J120" s="34"/>
      <c r="K120" s="10"/>
      <c r="L120" s="47"/>
      <c r="M120" s="47"/>
      <c r="N120" s="48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</row>
    <row r="121" spans="1:202" x14ac:dyDescent="0.2">
      <c r="A121" s="1"/>
      <c r="B121" s="10"/>
      <c r="C121" s="86"/>
      <c r="D121" s="1"/>
      <c r="E121" s="1"/>
      <c r="G121" s="1"/>
      <c r="I121" s="10"/>
      <c r="J121" s="34"/>
      <c r="K121" s="10"/>
      <c r="L121" s="47"/>
      <c r="M121" s="47"/>
      <c r="N121" s="48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</row>
    <row r="122" spans="1:202" x14ac:dyDescent="0.2">
      <c r="A122" s="1"/>
      <c r="B122" s="10"/>
      <c r="C122" s="86"/>
      <c r="D122" s="1"/>
      <c r="E122" s="1"/>
      <c r="G122" s="1"/>
      <c r="I122" s="10"/>
      <c r="J122" s="34"/>
      <c r="K122" s="10"/>
      <c r="L122" s="47"/>
      <c r="M122" s="47"/>
      <c r="N122" s="48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</row>
    <row r="123" spans="1:202" x14ac:dyDescent="0.2">
      <c r="A123" s="1"/>
      <c r="B123" s="10"/>
      <c r="C123" s="86"/>
      <c r="D123" s="1"/>
      <c r="E123" s="1"/>
      <c r="G123" s="1"/>
      <c r="I123" s="10"/>
      <c r="J123" s="34"/>
      <c r="K123" s="10"/>
      <c r="L123" s="47"/>
      <c r="M123" s="47"/>
      <c r="N123" s="48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</row>
    <row r="124" spans="1:202" x14ac:dyDescent="0.2">
      <c r="A124" s="1"/>
      <c r="B124" s="10"/>
      <c r="C124" s="86"/>
      <c r="D124" s="1"/>
      <c r="E124" s="1"/>
      <c r="G124" s="1"/>
      <c r="I124" s="10"/>
      <c r="J124" s="34"/>
      <c r="K124" s="10"/>
      <c r="L124" s="47"/>
      <c r="M124" s="47"/>
      <c r="N124" s="48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</row>
    <row r="125" spans="1:202" x14ac:dyDescent="0.2">
      <c r="A125" s="1"/>
      <c r="B125" s="10"/>
      <c r="C125" s="86"/>
      <c r="D125" s="1"/>
      <c r="E125" s="1"/>
      <c r="G125" s="1"/>
      <c r="I125" s="10"/>
      <c r="J125" s="34"/>
      <c r="K125" s="10"/>
      <c r="L125" s="47"/>
      <c r="M125" s="47"/>
      <c r="N125" s="48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</row>
    <row r="126" spans="1:202" x14ac:dyDescent="0.2">
      <c r="A126" s="1"/>
      <c r="B126" s="10"/>
      <c r="C126" s="86"/>
      <c r="D126" s="1"/>
      <c r="E126" s="1"/>
      <c r="G126" s="1"/>
      <c r="I126" s="10"/>
      <c r="J126" s="34"/>
      <c r="K126" s="10"/>
      <c r="L126" s="47"/>
      <c r="M126" s="47"/>
      <c r="N126" s="48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</row>
    <row r="127" spans="1:202" x14ac:dyDescent="0.2">
      <c r="A127" s="1"/>
      <c r="B127" s="10"/>
      <c r="C127" s="86"/>
      <c r="D127" s="1"/>
      <c r="E127" s="1"/>
      <c r="G127" s="1"/>
      <c r="I127" s="10"/>
      <c r="J127" s="34"/>
      <c r="K127" s="10"/>
      <c r="L127" s="47"/>
      <c r="M127" s="47"/>
      <c r="N127" s="48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</row>
    <row r="128" spans="1:202" x14ac:dyDescent="0.2">
      <c r="A128" s="1"/>
      <c r="B128" s="10"/>
      <c r="C128" s="86"/>
      <c r="D128" s="1"/>
      <c r="E128" s="1"/>
      <c r="G128" s="1"/>
      <c r="I128" s="10"/>
      <c r="J128" s="34"/>
      <c r="K128" s="10"/>
      <c r="L128" s="47"/>
      <c r="M128" s="1"/>
      <c r="N128" s="4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</row>
    <row r="129" spans="1:202" x14ac:dyDescent="0.2">
      <c r="A129" s="1"/>
      <c r="B129" s="10"/>
      <c r="C129" s="86"/>
      <c r="D129" s="1"/>
      <c r="E129" s="1"/>
      <c r="G129" s="1"/>
      <c r="I129" s="10"/>
      <c r="J129" s="34"/>
      <c r="K129" s="10"/>
      <c r="L129" s="1"/>
      <c r="M129" s="1"/>
      <c r="N129" s="4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</row>
    <row r="130" spans="1:202" x14ac:dyDescent="0.2">
      <c r="A130" s="1"/>
      <c r="B130" s="10"/>
      <c r="C130" s="86"/>
      <c r="D130" s="1"/>
      <c r="E130" s="1"/>
      <c r="G130" s="1"/>
      <c r="I130" s="10"/>
      <c r="J130" s="34"/>
      <c r="K130" s="10"/>
      <c r="L130" s="1"/>
      <c r="M130" s="1"/>
      <c r="N130" s="4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</row>
    <row r="131" spans="1:202" x14ac:dyDescent="0.2">
      <c r="A131" s="1"/>
      <c r="B131" s="10"/>
      <c r="C131" s="86"/>
      <c r="D131" s="1"/>
      <c r="E131" s="1"/>
      <c r="G131" s="1"/>
      <c r="I131" s="10"/>
      <c r="J131" s="34"/>
      <c r="K131" s="10"/>
      <c r="L131" s="1"/>
      <c r="M131" s="1"/>
      <c r="N131" s="4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</row>
    <row r="132" spans="1:202" x14ac:dyDescent="0.2">
      <c r="A132" s="1"/>
      <c r="B132" s="10"/>
      <c r="C132" s="86"/>
      <c r="D132" s="1"/>
      <c r="E132" s="1"/>
      <c r="G132" s="1"/>
      <c r="I132" s="10"/>
      <c r="J132" s="34"/>
      <c r="K132" s="10"/>
      <c r="L132" s="1"/>
      <c r="M132" s="1"/>
      <c r="N132" s="4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</row>
    <row r="133" spans="1:202" x14ac:dyDescent="0.2">
      <c r="A133" s="1"/>
      <c r="B133" s="10"/>
      <c r="C133" s="86"/>
      <c r="D133" s="1"/>
      <c r="E133" s="1"/>
      <c r="G133" s="1"/>
      <c r="I133" s="10"/>
      <c r="J133" s="34"/>
      <c r="K133" s="10"/>
      <c r="L133" s="1"/>
      <c r="M133" s="1"/>
      <c r="N133" s="4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</row>
    <row r="134" spans="1:202" x14ac:dyDescent="0.2">
      <c r="A134" s="1"/>
      <c r="B134" s="10"/>
      <c r="C134" s="86"/>
      <c r="D134" s="1"/>
      <c r="E134" s="1"/>
      <c r="G134" s="1"/>
      <c r="I134" s="10"/>
      <c r="J134" s="34"/>
      <c r="K134" s="10"/>
      <c r="L134" s="1"/>
      <c r="M134" s="1"/>
      <c r="N134" s="4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</row>
    <row r="135" spans="1:202" x14ac:dyDescent="0.2">
      <c r="A135" s="1"/>
      <c r="B135" s="10"/>
      <c r="C135" s="86"/>
      <c r="D135" s="1"/>
      <c r="E135" s="1"/>
      <c r="G135" s="1"/>
      <c r="I135" s="10"/>
      <c r="J135" s="34"/>
      <c r="K135" s="10"/>
      <c r="L135" s="1"/>
      <c r="M135" s="1"/>
      <c r="N135" s="4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</row>
    <row r="136" spans="1:202" x14ac:dyDescent="0.2">
      <c r="A136" s="1"/>
      <c r="B136" s="10"/>
      <c r="C136" s="86"/>
      <c r="D136" s="1"/>
      <c r="E136" s="1"/>
      <c r="G136" s="1"/>
      <c r="I136" s="10"/>
      <c r="J136" s="34"/>
      <c r="K136" s="10"/>
      <c r="L136" s="1"/>
      <c r="M136" s="1"/>
      <c r="N136" s="4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</row>
    <row r="137" spans="1:202" x14ac:dyDescent="0.2">
      <c r="A137" s="1"/>
      <c r="B137" s="10"/>
      <c r="C137" s="86"/>
      <c r="D137" s="1"/>
      <c r="E137" s="1"/>
      <c r="G137" s="1"/>
      <c r="I137" s="10"/>
      <c r="J137" s="34"/>
      <c r="K137" s="10"/>
      <c r="L137" s="1"/>
      <c r="M137" s="1"/>
      <c r="N137" s="4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</row>
    <row r="138" spans="1:202" x14ac:dyDescent="0.2">
      <c r="A138" s="1"/>
      <c r="B138" s="10"/>
      <c r="C138" s="86"/>
      <c r="D138" s="1"/>
      <c r="E138" s="1"/>
      <c r="G138" s="1"/>
      <c r="I138" s="10"/>
      <c r="J138" s="34"/>
      <c r="K138" s="10"/>
      <c r="L138" s="1"/>
      <c r="M138" s="1"/>
      <c r="N138" s="4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</row>
    <row r="139" spans="1:202" x14ac:dyDescent="0.2">
      <c r="A139" s="1"/>
      <c r="B139" s="10"/>
      <c r="C139" s="86"/>
      <c r="D139" s="1"/>
      <c r="E139" s="1"/>
      <c r="G139" s="1"/>
      <c r="I139" s="10"/>
      <c r="J139" s="34"/>
      <c r="K139" s="10"/>
      <c r="L139" s="1"/>
      <c r="M139" s="1"/>
      <c r="N139" s="4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</row>
    <row r="140" spans="1:202" x14ac:dyDescent="0.2">
      <c r="A140" s="1"/>
      <c r="B140" s="10"/>
      <c r="C140" s="86"/>
      <c r="D140" s="1"/>
      <c r="E140" s="1"/>
      <c r="G140" s="1"/>
      <c r="I140" s="10"/>
      <c r="J140" s="34"/>
      <c r="K140" s="10"/>
      <c r="L140" s="1"/>
      <c r="M140" s="1"/>
      <c r="N140" s="4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</row>
    <row r="141" spans="1:202" x14ac:dyDescent="0.2">
      <c r="A141" s="1"/>
      <c r="B141" s="10"/>
      <c r="C141" s="86"/>
      <c r="D141" s="1"/>
      <c r="E141" s="1"/>
      <c r="G141" s="1"/>
      <c r="I141" s="10"/>
      <c r="J141" s="34"/>
      <c r="K141" s="10"/>
      <c r="L141" s="1"/>
      <c r="M141" s="1"/>
      <c r="N141" s="4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</row>
    <row r="142" spans="1:202" x14ac:dyDescent="0.2">
      <c r="A142" s="1"/>
      <c r="B142" s="10"/>
      <c r="C142" s="86"/>
      <c r="D142" s="1"/>
      <c r="E142" s="1"/>
      <c r="G142" s="1"/>
      <c r="I142" s="10"/>
      <c r="J142" s="34"/>
      <c r="K142" s="10"/>
      <c r="L142" s="1"/>
      <c r="M142" s="1"/>
      <c r="N142" s="4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</row>
    <row r="143" spans="1:202" x14ac:dyDescent="0.2">
      <c r="A143" s="1"/>
      <c r="B143" s="10"/>
      <c r="C143" s="86"/>
      <c r="D143" s="1"/>
      <c r="E143" s="1"/>
      <c r="G143" s="1"/>
      <c r="I143" s="10"/>
      <c r="J143" s="34"/>
      <c r="K143" s="10"/>
      <c r="L143" s="1"/>
      <c r="M143" s="1"/>
      <c r="N143" s="4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</row>
    <row r="144" spans="1:202" x14ac:dyDescent="0.2">
      <c r="A144" s="1"/>
      <c r="B144" s="10"/>
      <c r="C144" s="86"/>
      <c r="D144" s="1"/>
      <c r="E144" s="1"/>
      <c r="G144" s="1"/>
      <c r="I144" s="10"/>
      <c r="J144" s="34"/>
      <c r="K144" s="10"/>
      <c r="L144" s="1"/>
      <c r="M144" s="1"/>
      <c r="N144" s="4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</row>
    <row r="145" spans="1:202" x14ac:dyDescent="0.2">
      <c r="A145" s="1"/>
      <c r="B145" s="10"/>
      <c r="C145" s="86"/>
      <c r="D145" s="1"/>
      <c r="E145" s="1"/>
      <c r="G145" s="1"/>
      <c r="I145" s="10"/>
      <c r="J145" s="34"/>
      <c r="K145" s="10"/>
      <c r="L145" s="1"/>
      <c r="M145" s="1"/>
      <c r="N145" s="4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</row>
    <row r="146" spans="1:202" x14ac:dyDescent="0.2">
      <c r="A146" s="1"/>
      <c r="B146" s="10"/>
      <c r="C146" s="86"/>
      <c r="D146" s="1"/>
      <c r="E146" s="1"/>
      <c r="G146" s="1"/>
      <c r="I146" s="10"/>
      <c r="J146" s="34"/>
      <c r="K146" s="10"/>
      <c r="L146" s="1"/>
      <c r="M146" s="1"/>
      <c r="N146" s="4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</row>
    <row r="147" spans="1:202" x14ac:dyDescent="0.2">
      <c r="A147" s="1"/>
      <c r="B147" s="10"/>
      <c r="C147" s="86"/>
      <c r="D147" s="1"/>
      <c r="E147" s="1"/>
      <c r="G147" s="1"/>
      <c r="I147" s="10"/>
      <c r="J147" s="34"/>
      <c r="K147" s="10"/>
      <c r="L147" s="1"/>
      <c r="M147" s="1"/>
      <c r="N147" s="4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</row>
    <row r="148" spans="1:202" x14ac:dyDescent="0.2">
      <c r="A148" s="1"/>
      <c r="B148" s="10"/>
      <c r="C148" s="86"/>
      <c r="D148" s="1"/>
      <c r="E148" s="1"/>
      <c r="G148" s="1"/>
      <c r="I148" s="10"/>
      <c r="J148" s="34"/>
      <c r="K148" s="10"/>
      <c r="L148" s="1"/>
      <c r="M148" s="1"/>
      <c r="N148" s="4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</row>
    <row r="149" spans="1:202" x14ac:dyDescent="0.2">
      <c r="A149" s="1"/>
      <c r="B149" s="10"/>
      <c r="C149" s="86"/>
      <c r="D149" s="1"/>
      <c r="E149" s="1"/>
      <c r="G149" s="1"/>
      <c r="I149" s="10"/>
      <c r="J149" s="34"/>
      <c r="K149" s="10"/>
      <c r="L149" s="1"/>
      <c r="M149" s="1"/>
      <c r="N149" s="4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</row>
    <row r="150" spans="1:202" x14ac:dyDescent="0.2">
      <c r="A150" s="1"/>
      <c r="B150" s="10"/>
      <c r="C150" s="86"/>
      <c r="D150" s="1"/>
      <c r="E150" s="1"/>
      <c r="G150" s="1"/>
      <c r="I150" s="10"/>
      <c r="J150" s="34"/>
      <c r="K150" s="10"/>
      <c r="L150" s="1"/>
      <c r="M150" s="1"/>
      <c r="N150" s="4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</row>
    <row r="151" spans="1:202" x14ac:dyDescent="0.2">
      <c r="A151" s="1"/>
      <c r="B151" s="10"/>
      <c r="C151" s="86"/>
      <c r="D151" s="1"/>
      <c r="E151" s="1"/>
      <c r="G151" s="1"/>
      <c r="I151" s="10"/>
      <c r="J151" s="34"/>
      <c r="K151" s="10"/>
      <c r="L151" s="1"/>
      <c r="M151" s="1"/>
      <c r="N151" s="4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</row>
    <row r="152" spans="1:202" x14ac:dyDescent="0.2">
      <c r="A152" s="1"/>
      <c r="B152" s="10"/>
      <c r="C152" s="86"/>
      <c r="D152" s="1"/>
      <c r="E152" s="1"/>
      <c r="G152" s="1"/>
      <c r="I152" s="10"/>
      <c r="J152" s="34"/>
      <c r="K152" s="10"/>
      <c r="L152" s="1"/>
      <c r="M152" s="1"/>
      <c r="N152" s="4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</row>
    <row r="153" spans="1:202" x14ac:dyDescent="0.2">
      <c r="A153" s="1"/>
      <c r="B153" s="10"/>
      <c r="C153" s="86"/>
      <c r="D153" s="1"/>
      <c r="E153" s="1"/>
      <c r="G153" s="1"/>
      <c r="I153" s="10"/>
      <c r="J153" s="34"/>
      <c r="K153" s="10"/>
      <c r="L153" s="1"/>
      <c r="M153" s="1"/>
      <c r="N153" s="4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</row>
    <row r="154" spans="1:202" x14ac:dyDescent="0.2">
      <c r="A154" s="1"/>
      <c r="B154" s="10"/>
      <c r="C154" s="86"/>
      <c r="D154" s="1"/>
      <c r="E154" s="1"/>
      <c r="G154" s="1"/>
      <c r="I154" s="10"/>
      <c r="J154" s="34"/>
      <c r="K154" s="10"/>
      <c r="L154" s="1"/>
      <c r="M154" s="1"/>
      <c r="N154" s="4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</row>
    <row r="155" spans="1:202" x14ac:dyDescent="0.2">
      <c r="A155" s="1"/>
      <c r="B155" s="10"/>
      <c r="C155" s="86"/>
      <c r="D155" s="1"/>
      <c r="E155" s="1"/>
      <c r="G155" s="1"/>
      <c r="I155" s="10"/>
      <c r="J155" s="34"/>
      <c r="K155" s="10"/>
      <c r="L155" s="1"/>
      <c r="M155" s="1"/>
      <c r="N155" s="4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</row>
    <row r="156" spans="1:202" x14ac:dyDescent="0.2">
      <c r="A156" s="1"/>
      <c r="B156" s="10"/>
      <c r="C156" s="86"/>
      <c r="D156" s="1"/>
      <c r="E156" s="1"/>
      <c r="G156" s="1"/>
      <c r="I156" s="10"/>
      <c r="J156" s="34"/>
      <c r="K156" s="10"/>
      <c r="L156" s="1"/>
      <c r="M156" s="1"/>
      <c r="N156" s="4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</row>
    <row r="157" spans="1:202" x14ac:dyDescent="0.2">
      <c r="A157" s="1"/>
      <c r="B157" s="10"/>
      <c r="C157" s="86"/>
      <c r="D157" s="1"/>
      <c r="E157" s="1"/>
      <c r="G157" s="1"/>
      <c r="I157" s="10"/>
      <c r="J157" s="34"/>
      <c r="K157" s="10"/>
      <c r="L157" s="1"/>
      <c r="M157" s="1"/>
      <c r="N157" s="4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</row>
    <row r="158" spans="1:202" x14ac:dyDescent="0.2">
      <c r="A158" s="1"/>
      <c r="B158" s="10"/>
      <c r="C158" s="86"/>
      <c r="D158" s="1"/>
      <c r="E158" s="1"/>
      <c r="G158" s="1"/>
      <c r="I158" s="10"/>
      <c r="J158" s="34"/>
      <c r="K158" s="10"/>
      <c r="L158" s="1"/>
      <c r="M158" s="1"/>
      <c r="N158" s="4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</row>
    <row r="159" spans="1:202" x14ac:dyDescent="0.2">
      <c r="A159" s="1"/>
      <c r="B159" s="10"/>
      <c r="C159" s="86"/>
      <c r="D159" s="1"/>
      <c r="E159" s="1"/>
      <c r="G159" s="1"/>
      <c r="I159" s="10"/>
      <c r="J159" s="34"/>
      <c r="K159" s="10"/>
      <c r="L159" s="1"/>
      <c r="M159" s="1"/>
      <c r="N159" s="4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</row>
    <row r="160" spans="1:202" x14ac:dyDescent="0.2">
      <c r="A160" s="1"/>
      <c r="B160" s="10"/>
      <c r="C160" s="86"/>
      <c r="D160" s="1"/>
      <c r="E160" s="1"/>
      <c r="G160" s="1"/>
      <c r="I160" s="10"/>
      <c r="J160" s="34"/>
      <c r="K160" s="10"/>
      <c r="L160" s="1"/>
      <c r="M160" s="1"/>
      <c r="N160" s="4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</row>
    <row r="161" spans="1:202" x14ac:dyDescent="0.2">
      <c r="A161" s="1"/>
      <c r="B161" s="10"/>
      <c r="C161" s="86"/>
      <c r="D161" s="1"/>
      <c r="E161" s="1"/>
      <c r="G161" s="1"/>
      <c r="I161" s="10"/>
      <c r="J161" s="34"/>
      <c r="K161" s="10"/>
      <c r="L161" s="1"/>
      <c r="M161" s="1"/>
      <c r="N161" s="4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</row>
    <row r="162" spans="1:202" x14ac:dyDescent="0.2">
      <c r="A162" s="1"/>
      <c r="B162" s="10"/>
      <c r="C162" s="86"/>
      <c r="D162" s="1"/>
      <c r="E162" s="1"/>
      <c r="G162" s="1"/>
      <c r="I162" s="10"/>
      <c r="J162" s="34"/>
      <c r="K162" s="10"/>
      <c r="L162" s="1"/>
      <c r="M162" s="1"/>
      <c r="N162" s="4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</row>
    <row r="163" spans="1:202" x14ac:dyDescent="0.2">
      <c r="A163" s="1"/>
      <c r="B163" s="10"/>
      <c r="C163" s="86"/>
      <c r="D163" s="1"/>
      <c r="E163" s="1"/>
      <c r="G163" s="1"/>
      <c r="I163" s="10"/>
      <c r="J163" s="34"/>
      <c r="K163" s="10"/>
      <c r="L163" s="1"/>
      <c r="M163" s="1"/>
      <c r="N163" s="4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</row>
    <row r="164" spans="1:202" x14ac:dyDescent="0.2">
      <c r="A164" s="1"/>
      <c r="B164" s="10"/>
      <c r="C164" s="86"/>
      <c r="D164" s="1"/>
      <c r="E164" s="1"/>
      <c r="G164" s="1"/>
      <c r="I164" s="10"/>
      <c r="J164" s="34"/>
      <c r="K164" s="10"/>
      <c r="L164" s="1"/>
      <c r="M164" s="1"/>
      <c r="N164" s="4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</row>
    <row r="165" spans="1:202" x14ac:dyDescent="0.2">
      <c r="A165" s="1"/>
      <c r="B165" s="10"/>
      <c r="C165" s="86"/>
      <c r="D165" s="1"/>
      <c r="E165" s="1"/>
      <c r="G165" s="1"/>
      <c r="I165" s="10"/>
      <c r="J165" s="34"/>
      <c r="K165" s="10"/>
      <c r="L165" s="1"/>
      <c r="M165" s="1"/>
      <c r="N165" s="4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</row>
    <row r="166" spans="1:202" x14ac:dyDescent="0.2">
      <c r="A166" s="1"/>
      <c r="B166" s="10"/>
      <c r="C166" s="86"/>
      <c r="D166" s="1"/>
      <c r="E166" s="1"/>
      <c r="G166" s="1"/>
      <c r="I166" s="10"/>
      <c r="J166" s="34"/>
      <c r="K166" s="10"/>
      <c r="L166" s="1"/>
      <c r="M166" s="1"/>
      <c r="N166" s="4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</row>
    <row r="167" spans="1:202" x14ac:dyDescent="0.2">
      <c r="A167" s="1"/>
      <c r="B167" s="10"/>
      <c r="C167" s="86"/>
      <c r="D167" s="1"/>
      <c r="E167" s="1"/>
      <c r="G167" s="1"/>
      <c r="I167" s="10"/>
      <c r="J167" s="34"/>
      <c r="K167" s="10"/>
      <c r="L167" s="1"/>
      <c r="M167" s="1"/>
      <c r="N167" s="4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</row>
    <row r="168" spans="1:202" x14ac:dyDescent="0.2">
      <c r="A168" s="1"/>
      <c r="B168" s="10"/>
      <c r="C168" s="86"/>
      <c r="D168" s="1"/>
      <c r="E168" s="1"/>
      <c r="G168" s="1"/>
      <c r="I168" s="10"/>
      <c r="J168" s="34"/>
      <c r="K168" s="10"/>
      <c r="L168" s="1"/>
      <c r="M168" s="1"/>
      <c r="N168" s="4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</row>
    <row r="169" spans="1:202" x14ac:dyDescent="0.2">
      <c r="A169" s="1"/>
      <c r="B169" s="10"/>
      <c r="C169" s="86"/>
      <c r="D169" s="1"/>
      <c r="E169" s="1"/>
      <c r="G169" s="1"/>
      <c r="I169" s="10"/>
      <c r="J169" s="34"/>
      <c r="K169" s="10"/>
      <c r="L169" s="1"/>
      <c r="M169" s="1"/>
      <c r="N169" s="4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</row>
    <row r="170" spans="1:202" x14ac:dyDescent="0.2">
      <c r="A170" s="1"/>
      <c r="B170" s="10"/>
      <c r="C170" s="86"/>
      <c r="D170" s="1"/>
      <c r="E170" s="1"/>
      <c r="G170" s="1"/>
      <c r="I170" s="10"/>
      <c r="J170" s="34"/>
      <c r="K170" s="10"/>
      <c r="L170" s="1"/>
      <c r="M170" s="1"/>
      <c r="N170" s="4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</row>
    <row r="171" spans="1:202" x14ac:dyDescent="0.2">
      <c r="A171" s="1"/>
      <c r="B171" s="10"/>
      <c r="C171" s="86"/>
      <c r="D171" s="1"/>
      <c r="E171" s="1"/>
      <c r="G171" s="1"/>
      <c r="I171" s="10"/>
      <c r="J171" s="34"/>
      <c r="K171" s="10"/>
      <c r="L171" s="1"/>
      <c r="M171" s="1"/>
      <c r="N171" s="4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</row>
    <row r="172" spans="1:202" x14ac:dyDescent="0.2">
      <c r="A172" s="1"/>
      <c r="B172" s="10"/>
      <c r="C172" s="86"/>
      <c r="D172" s="1"/>
      <c r="E172" s="1"/>
      <c r="G172" s="1"/>
      <c r="I172" s="10"/>
      <c r="J172" s="34"/>
      <c r="K172" s="10"/>
      <c r="L172" s="1"/>
      <c r="M172" s="1"/>
      <c r="N172" s="4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</row>
    <row r="173" spans="1:202" x14ac:dyDescent="0.2">
      <c r="A173" s="1"/>
      <c r="B173" s="10"/>
      <c r="C173" s="86"/>
      <c r="D173" s="1"/>
      <c r="E173" s="1"/>
      <c r="G173" s="1"/>
      <c r="I173" s="10"/>
      <c r="J173" s="34"/>
      <c r="K173" s="10"/>
      <c r="L173" s="1"/>
      <c r="M173" s="1"/>
      <c r="N173" s="4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</row>
    <row r="174" spans="1:202" x14ac:dyDescent="0.2">
      <c r="A174" s="1"/>
      <c r="B174" s="10"/>
      <c r="C174" s="86"/>
      <c r="D174" s="1"/>
      <c r="E174" s="1"/>
      <c r="G174" s="1"/>
      <c r="I174" s="10"/>
      <c r="J174" s="34"/>
      <c r="K174" s="10"/>
      <c r="L174" s="1"/>
      <c r="M174" s="1"/>
      <c r="N174" s="4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</row>
    <row r="175" spans="1:202" x14ac:dyDescent="0.2">
      <c r="A175" s="1"/>
      <c r="B175" s="10"/>
      <c r="C175" s="86"/>
      <c r="D175" s="1"/>
      <c r="E175" s="1"/>
      <c r="G175" s="1"/>
      <c r="I175" s="10"/>
      <c r="J175" s="34"/>
      <c r="K175" s="10"/>
      <c r="L175" s="1"/>
      <c r="M175" s="1"/>
      <c r="N175" s="4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</row>
    <row r="176" spans="1:202" x14ac:dyDescent="0.2">
      <c r="A176" s="1"/>
      <c r="B176" s="10"/>
      <c r="C176" s="86"/>
      <c r="D176" s="1"/>
      <c r="E176" s="1"/>
      <c r="G176" s="1"/>
      <c r="I176" s="10"/>
      <c r="J176" s="34"/>
      <c r="K176" s="10"/>
      <c r="L176" s="1"/>
      <c r="M176" s="1"/>
      <c r="N176" s="4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</row>
    <row r="177" spans="1:202" x14ac:dyDescent="0.2">
      <c r="A177" s="1"/>
      <c r="B177" s="10"/>
      <c r="C177" s="86"/>
      <c r="D177" s="1"/>
      <c r="E177" s="1"/>
      <c r="G177" s="1"/>
      <c r="I177" s="10"/>
      <c r="J177" s="34"/>
      <c r="K177" s="10"/>
      <c r="L177" s="1"/>
      <c r="M177" s="1"/>
      <c r="N177" s="4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</row>
    <row r="178" spans="1:202" x14ac:dyDescent="0.2">
      <c r="A178" s="1"/>
      <c r="B178" s="10"/>
      <c r="C178" s="86"/>
      <c r="D178" s="1"/>
      <c r="E178" s="1"/>
      <c r="G178" s="1"/>
      <c r="I178" s="10"/>
      <c r="J178" s="34"/>
      <c r="K178" s="10"/>
      <c r="L178" s="1"/>
      <c r="M178" s="1"/>
      <c r="N178" s="4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</row>
    <row r="179" spans="1:202" x14ac:dyDescent="0.2">
      <c r="A179" s="1"/>
      <c r="B179" s="10"/>
      <c r="C179" s="86"/>
      <c r="D179" s="1"/>
      <c r="E179" s="1"/>
      <c r="G179" s="1"/>
      <c r="I179" s="10"/>
      <c r="J179" s="34"/>
      <c r="K179" s="10"/>
      <c r="L179" s="1"/>
      <c r="M179" s="1"/>
      <c r="N179" s="4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</row>
    <row r="180" spans="1:202" x14ac:dyDescent="0.2">
      <c r="A180" s="1"/>
      <c r="B180" s="10"/>
      <c r="C180" s="86"/>
      <c r="D180" s="1"/>
      <c r="E180" s="1"/>
      <c r="G180" s="1"/>
      <c r="I180" s="10"/>
      <c r="J180" s="34"/>
      <c r="K180" s="10"/>
      <c r="L180" s="1"/>
      <c r="M180" s="1"/>
      <c r="N180" s="4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</row>
    <row r="181" spans="1:202" x14ac:dyDescent="0.2">
      <c r="A181" s="1"/>
      <c r="B181" s="10"/>
      <c r="C181" s="86"/>
      <c r="D181" s="1"/>
      <c r="E181" s="1"/>
      <c r="G181" s="1"/>
      <c r="I181" s="10"/>
      <c r="J181" s="34"/>
      <c r="K181" s="10"/>
      <c r="L181" s="1"/>
      <c r="M181" s="1"/>
      <c r="N181" s="4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</row>
    <row r="182" spans="1:202" x14ac:dyDescent="0.2">
      <c r="A182" s="1"/>
      <c r="B182" s="10"/>
      <c r="C182" s="86"/>
      <c r="D182" s="1"/>
      <c r="E182" s="1"/>
      <c r="G182" s="1"/>
      <c r="I182" s="10"/>
      <c r="J182" s="34"/>
      <c r="K182" s="10"/>
      <c r="L182" s="1"/>
      <c r="M182" s="1"/>
      <c r="N182" s="4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</row>
    <row r="183" spans="1:202" x14ac:dyDescent="0.2">
      <c r="A183" s="1"/>
      <c r="B183" s="10"/>
      <c r="C183" s="86"/>
      <c r="D183" s="1"/>
      <c r="E183" s="1"/>
      <c r="G183" s="1"/>
      <c r="I183" s="10"/>
      <c r="J183" s="34"/>
      <c r="K183" s="10"/>
      <c r="L183" s="1"/>
      <c r="M183" s="1"/>
      <c r="N183" s="4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</row>
    <row r="184" spans="1:202" x14ac:dyDescent="0.2">
      <c r="A184" s="1"/>
      <c r="B184" s="10"/>
      <c r="C184" s="86"/>
      <c r="D184" s="1"/>
      <c r="E184" s="1"/>
      <c r="G184" s="1"/>
      <c r="I184" s="10"/>
      <c r="J184" s="34"/>
      <c r="K184" s="10"/>
      <c r="L184" s="1"/>
      <c r="M184" s="1"/>
      <c r="N184" s="4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</row>
    <row r="185" spans="1:202" x14ac:dyDescent="0.2">
      <c r="A185" s="1"/>
      <c r="B185" s="10"/>
      <c r="C185" s="86"/>
      <c r="D185" s="1"/>
      <c r="E185" s="1"/>
      <c r="G185" s="1"/>
      <c r="I185" s="10"/>
      <c r="J185" s="34"/>
      <c r="K185" s="10"/>
      <c r="L185" s="1"/>
      <c r="M185" s="1"/>
      <c r="N185" s="4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</row>
    <row r="186" spans="1:202" x14ac:dyDescent="0.2">
      <c r="A186" s="1"/>
      <c r="B186" s="10"/>
      <c r="C186" s="86"/>
      <c r="D186" s="1"/>
      <c r="E186" s="1"/>
      <c r="G186" s="1"/>
      <c r="I186" s="10"/>
      <c r="J186" s="34"/>
      <c r="K186" s="10"/>
      <c r="L186" s="1"/>
      <c r="M186" s="1"/>
      <c r="N186" s="4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</row>
    <row r="187" spans="1:202" x14ac:dyDescent="0.2">
      <c r="A187" s="1"/>
      <c r="B187" s="10"/>
      <c r="C187" s="86"/>
      <c r="D187" s="1"/>
      <c r="E187" s="1"/>
      <c r="G187" s="1"/>
      <c r="I187" s="10"/>
      <c r="J187" s="34"/>
      <c r="K187" s="10"/>
      <c r="L187" s="1"/>
      <c r="M187" s="1"/>
      <c r="N187" s="4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</row>
    <row r="188" spans="1:202" x14ac:dyDescent="0.2">
      <c r="A188" s="1"/>
      <c r="B188" s="10"/>
      <c r="C188" s="86"/>
      <c r="D188" s="1"/>
      <c r="E188" s="1"/>
      <c r="G188" s="1"/>
      <c r="I188" s="10"/>
      <c r="J188" s="34"/>
      <c r="K188" s="10"/>
      <c r="L188" s="1"/>
      <c r="M188" s="1"/>
      <c r="N188" s="4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</row>
    <row r="189" spans="1:202" x14ac:dyDescent="0.2">
      <c r="A189" s="1"/>
      <c r="B189" s="10"/>
      <c r="C189" s="86"/>
      <c r="D189" s="1"/>
      <c r="E189" s="1"/>
      <c r="G189" s="1"/>
      <c r="I189" s="10"/>
      <c r="J189" s="34"/>
      <c r="K189" s="10"/>
      <c r="L189" s="1"/>
      <c r="M189" s="1"/>
      <c r="N189" s="4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</row>
    <row r="190" spans="1:202" x14ac:dyDescent="0.2">
      <c r="A190" s="1"/>
      <c r="B190" s="10"/>
      <c r="C190" s="86"/>
      <c r="D190" s="1"/>
      <c r="E190" s="1"/>
      <c r="G190" s="1"/>
      <c r="I190" s="10"/>
      <c r="J190" s="34"/>
      <c r="K190" s="10"/>
      <c r="L190" s="1"/>
      <c r="M190" s="1"/>
      <c r="N190" s="4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</row>
    <row r="191" spans="1:202" x14ac:dyDescent="0.2">
      <c r="A191" s="1"/>
      <c r="B191" s="10"/>
      <c r="C191" s="86"/>
      <c r="D191" s="1"/>
      <c r="E191" s="1"/>
      <c r="G191" s="1"/>
      <c r="I191" s="10"/>
      <c r="J191" s="34"/>
      <c r="K191" s="10"/>
      <c r="L191" s="1"/>
      <c r="M191" s="1"/>
      <c r="N191" s="4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</row>
    <row r="192" spans="1:202" x14ac:dyDescent="0.2">
      <c r="A192" s="1"/>
      <c r="B192" s="10"/>
      <c r="C192" s="86"/>
      <c r="D192" s="1"/>
      <c r="E192" s="1"/>
      <c r="G192" s="1"/>
      <c r="I192" s="10"/>
      <c r="J192" s="34"/>
      <c r="K192" s="10"/>
      <c r="L192" s="1"/>
      <c r="M192" s="1"/>
      <c r="N192" s="4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</row>
    <row r="193" spans="1:202" x14ac:dyDescent="0.2">
      <c r="A193" s="1"/>
      <c r="B193" s="10"/>
      <c r="C193" s="86"/>
      <c r="D193" s="1"/>
      <c r="E193" s="1"/>
      <c r="G193" s="1"/>
      <c r="I193" s="10"/>
      <c r="J193" s="34"/>
      <c r="K193" s="10"/>
      <c r="L193" s="1"/>
      <c r="M193" s="1"/>
      <c r="N193" s="4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</row>
    <row r="194" spans="1:202" x14ac:dyDescent="0.2">
      <c r="A194" s="1"/>
      <c r="B194" s="10"/>
      <c r="C194" s="86"/>
      <c r="D194" s="1"/>
      <c r="E194" s="1"/>
      <c r="G194" s="1"/>
      <c r="I194" s="10"/>
      <c r="J194" s="34"/>
      <c r="K194" s="10"/>
      <c r="L194" s="1"/>
      <c r="M194" s="1"/>
      <c r="N194" s="4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</row>
    <row r="195" spans="1:202" x14ac:dyDescent="0.2">
      <c r="A195" s="1"/>
      <c r="B195" s="10"/>
      <c r="C195" s="86"/>
      <c r="D195" s="1"/>
      <c r="E195" s="1"/>
      <c r="G195" s="1"/>
      <c r="I195" s="10"/>
      <c r="J195" s="34"/>
      <c r="K195" s="10"/>
      <c r="L195" s="1"/>
      <c r="M195" s="1"/>
      <c r="N195" s="4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</row>
    <row r="196" spans="1:202" x14ac:dyDescent="0.2">
      <c r="A196" s="1"/>
      <c r="B196" s="10"/>
      <c r="C196" s="86"/>
      <c r="D196" s="1"/>
      <c r="E196" s="1"/>
      <c r="G196" s="1"/>
      <c r="I196" s="10"/>
      <c r="J196" s="34"/>
      <c r="K196" s="10"/>
      <c r="L196" s="1"/>
      <c r="M196" s="1"/>
      <c r="N196" s="4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</row>
    <row r="197" spans="1:202" x14ac:dyDescent="0.2">
      <c r="A197" s="1"/>
      <c r="B197" s="10"/>
      <c r="C197" s="86"/>
      <c r="D197" s="1"/>
      <c r="E197" s="1"/>
      <c r="G197" s="1"/>
      <c r="I197" s="10"/>
      <c r="J197" s="34"/>
      <c r="K197" s="10"/>
      <c r="L197" s="1"/>
      <c r="M197" s="1"/>
      <c r="N197" s="4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</row>
    <row r="198" spans="1:202" x14ac:dyDescent="0.2">
      <c r="A198" s="1"/>
      <c r="B198" s="10"/>
      <c r="C198" s="86"/>
      <c r="D198" s="1"/>
      <c r="E198" s="1"/>
      <c r="G198" s="1"/>
      <c r="I198" s="10"/>
      <c r="J198" s="34"/>
      <c r="K198" s="10"/>
      <c r="L198" s="1"/>
      <c r="M198" s="1"/>
      <c r="N198" s="4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</row>
    <row r="199" spans="1:202" x14ac:dyDescent="0.2">
      <c r="A199" s="1"/>
      <c r="B199" s="10"/>
      <c r="C199" s="86"/>
      <c r="D199" s="1"/>
      <c r="E199" s="1"/>
      <c r="G199" s="1"/>
      <c r="I199" s="10"/>
      <c r="J199" s="34"/>
      <c r="K199" s="10"/>
      <c r="L199" s="1"/>
      <c r="M199" s="1"/>
      <c r="N199" s="4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</row>
    <row r="200" spans="1:202" x14ac:dyDescent="0.2">
      <c r="A200" s="1"/>
      <c r="B200" s="10"/>
      <c r="C200" s="86"/>
      <c r="D200" s="1"/>
      <c r="E200" s="1"/>
      <c r="G200" s="1"/>
      <c r="I200" s="10"/>
      <c r="J200" s="34"/>
      <c r="K200" s="10"/>
      <c r="L200" s="1"/>
      <c r="M200" s="1"/>
      <c r="N200" s="4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</row>
    <row r="201" spans="1:202" x14ac:dyDescent="0.2">
      <c r="A201" s="1"/>
      <c r="B201" s="10"/>
      <c r="C201" s="86"/>
      <c r="D201" s="1"/>
      <c r="E201" s="1"/>
      <c r="G201" s="1"/>
      <c r="I201" s="10"/>
      <c r="J201" s="34"/>
      <c r="K201" s="10"/>
      <c r="L201" s="1"/>
      <c r="M201" s="1"/>
      <c r="N201" s="4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</row>
    <row r="202" spans="1:202" x14ac:dyDescent="0.2">
      <c r="A202" s="1"/>
      <c r="B202" s="10"/>
      <c r="C202" s="86"/>
      <c r="D202" s="1"/>
      <c r="E202" s="1"/>
      <c r="G202" s="1"/>
      <c r="I202" s="10"/>
      <c r="J202" s="34"/>
      <c r="K202" s="10"/>
      <c r="L202" s="1"/>
      <c r="M202" s="1"/>
      <c r="N202" s="4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</row>
    <row r="203" spans="1:202" x14ac:dyDescent="0.2">
      <c r="A203" s="1"/>
      <c r="B203" s="10"/>
      <c r="C203" s="86"/>
      <c r="D203" s="1"/>
      <c r="E203" s="1"/>
      <c r="G203" s="1"/>
      <c r="I203" s="10"/>
      <c r="J203" s="34"/>
      <c r="K203" s="10"/>
      <c r="L203" s="1"/>
      <c r="M203" s="1"/>
      <c r="N203" s="4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</row>
    <row r="204" spans="1:202" x14ac:dyDescent="0.2">
      <c r="A204" s="1"/>
      <c r="B204" s="10"/>
      <c r="C204" s="86"/>
      <c r="D204" s="1"/>
      <c r="E204" s="1"/>
      <c r="G204" s="1"/>
      <c r="I204" s="10"/>
      <c r="J204" s="34"/>
      <c r="K204" s="10"/>
      <c r="L204" s="1"/>
      <c r="M204" s="1"/>
      <c r="N204" s="4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</row>
    <row r="205" spans="1:202" x14ac:dyDescent="0.2">
      <c r="A205" s="1"/>
      <c r="B205" s="10"/>
      <c r="C205" s="86"/>
      <c r="D205" s="1"/>
      <c r="E205" s="1"/>
      <c r="G205" s="1"/>
      <c r="I205" s="10"/>
      <c r="J205" s="34"/>
      <c r="K205" s="10"/>
      <c r="L205" s="1"/>
      <c r="M205" s="1"/>
      <c r="N205" s="4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</row>
    <row r="206" spans="1:202" x14ac:dyDescent="0.2">
      <c r="A206" s="1"/>
      <c r="B206" s="10"/>
      <c r="C206" s="86"/>
      <c r="D206" s="1"/>
      <c r="E206" s="1"/>
      <c r="G206" s="1"/>
      <c r="I206" s="10"/>
      <c r="J206" s="34"/>
      <c r="K206" s="10"/>
      <c r="L206" s="1"/>
      <c r="M206" s="1"/>
      <c r="N206" s="4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</row>
    <row r="207" spans="1:202" x14ac:dyDescent="0.2">
      <c r="A207" s="1"/>
      <c r="B207" s="10"/>
      <c r="C207" s="86"/>
      <c r="D207" s="1"/>
      <c r="E207" s="1"/>
      <c r="G207" s="1"/>
      <c r="I207" s="10"/>
      <c r="J207" s="34"/>
      <c r="K207" s="10"/>
      <c r="L207" s="1"/>
      <c r="M207" s="1"/>
      <c r="N207" s="4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</row>
    <row r="208" spans="1:202" x14ac:dyDescent="0.2">
      <c r="A208" s="1"/>
      <c r="B208" s="10"/>
      <c r="C208" s="86"/>
      <c r="D208" s="1"/>
      <c r="E208" s="1"/>
      <c r="G208" s="1"/>
      <c r="I208" s="10"/>
      <c r="J208" s="34"/>
      <c r="K208" s="10"/>
      <c r="L208" s="1"/>
      <c r="M208" s="1"/>
      <c r="N208" s="4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</row>
    <row r="209" spans="1:202" x14ac:dyDescent="0.2">
      <c r="A209" s="1"/>
      <c r="B209" s="10"/>
      <c r="C209" s="86"/>
      <c r="D209" s="1"/>
      <c r="E209" s="1"/>
      <c r="G209" s="1"/>
      <c r="I209" s="10"/>
      <c r="J209" s="34"/>
      <c r="K209" s="10"/>
      <c r="L209" s="1"/>
      <c r="M209" s="1"/>
      <c r="N209" s="4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</row>
    <row r="210" spans="1:202" x14ac:dyDescent="0.2">
      <c r="A210" s="1"/>
      <c r="B210" s="10"/>
      <c r="C210" s="86"/>
      <c r="D210" s="1"/>
      <c r="E210" s="1"/>
      <c r="G210" s="1"/>
      <c r="I210" s="10"/>
      <c r="J210" s="34"/>
      <c r="K210" s="10"/>
      <c r="L210" s="1"/>
      <c r="M210" s="1"/>
      <c r="N210" s="4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</row>
    <row r="211" spans="1:202" x14ac:dyDescent="0.2">
      <c r="A211" s="1"/>
      <c r="B211" s="10"/>
      <c r="C211" s="86"/>
      <c r="D211" s="1"/>
      <c r="E211" s="1"/>
      <c r="G211" s="1"/>
      <c r="I211" s="10"/>
      <c r="J211" s="34"/>
      <c r="K211" s="10"/>
      <c r="L211" s="1"/>
      <c r="M211" s="1"/>
      <c r="N211" s="4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</row>
    <row r="212" spans="1:202" x14ac:dyDescent="0.2">
      <c r="A212" s="1"/>
      <c r="B212" s="10"/>
      <c r="C212" s="86"/>
      <c r="D212" s="1"/>
      <c r="E212" s="1"/>
      <c r="G212" s="1"/>
      <c r="I212" s="10"/>
      <c r="J212" s="34"/>
      <c r="K212" s="10"/>
      <c r="L212" s="1"/>
      <c r="M212" s="1"/>
      <c r="N212" s="4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</row>
    <row r="213" spans="1:202" x14ac:dyDescent="0.2">
      <c r="A213" s="1"/>
      <c r="B213" s="10"/>
      <c r="C213" s="86"/>
      <c r="D213" s="1"/>
      <c r="E213" s="1"/>
      <c r="G213" s="1"/>
      <c r="I213" s="10"/>
      <c r="J213" s="34"/>
      <c r="K213" s="10"/>
      <c r="L213" s="1"/>
      <c r="M213" s="1"/>
      <c r="N213" s="4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</row>
    <row r="214" spans="1:202" x14ac:dyDescent="0.2">
      <c r="A214" s="1"/>
      <c r="B214" s="10"/>
      <c r="C214" s="86"/>
      <c r="D214" s="1"/>
      <c r="E214" s="1"/>
      <c r="G214" s="1"/>
      <c r="I214" s="10"/>
      <c r="J214" s="34"/>
      <c r="K214" s="10"/>
      <c r="L214" s="1"/>
      <c r="M214" s="1"/>
      <c r="N214" s="4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</row>
    <row r="215" spans="1:202" x14ac:dyDescent="0.2">
      <c r="A215" s="1"/>
      <c r="B215" s="10"/>
      <c r="C215" s="86"/>
      <c r="D215" s="1"/>
      <c r="E215" s="1"/>
      <c r="G215" s="1"/>
      <c r="I215" s="10"/>
      <c r="J215" s="34"/>
      <c r="K215" s="10"/>
      <c r="L215" s="1"/>
      <c r="M215" s="1"/>
      <c r="N215" s="4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</row>
    <row r="216" spans="1:202" x14ac:dyDescent="0.2">
      <c r="A216" s="1"/>
      <c r="B216" s="10"/>
      <c r="C216" s="86"/>
      <c r="D216" s="1"/>
      <c r="E216" s="1"/>
      <c r="G216" s="1"/>
      <c r="I216" s="10"/>
      <c r="J216" s="34"/>
      <c r="K216" s="10"/>
      <c r="L216" s="1"/>
      <c r="M216" s="1"/>
      <c r="N216" s="4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</row>
    <row r="217" spans="1:202" x14ac:dyDescent="0.2">
      <c r="A217" s="1"/>
      <c r="B217" s="10"/>
      <c r="C217" s="86"/>
      <c r="D217" s="1"/>
      <c r="E217" s="1"/>
      <c r="G217" s="1"/>
      <c r="I217" s="10"/>
      <c r="J217" s="34"/>
      <c r="K217" s="10"/>
      <c r="L217" s="1"/>
      <c r="M217" s="1"/>
      <c r="N217" s="4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</row>
    <row r="218" spans="1:202" x14ac:dyDescent="0.2">
      <c r="A218" s="1"/>
      <c r="B218" s="10"/>
      <c r="C218" s="86"/>
      <c r="D218" s="1"/>
      <c r="E218" s="1"/>
      <c r="G218" s="1"/>
      <c r="I218" s="10"/>
      <c r="J218" s="34"/>
      <c r="K218" s="10"/>
      <c r="L218" s="1"/>
      <c r="M218" s="1"/>
      <c r="N218" s="4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</row>
    <row r="219" spans="1:202" x14ac:dyDescent="0.2">
      <c r="A219" s="1"/>
      <c r="B219" s="10"/>
      <c r="C219" s="86"/>
      <c r="D219" s="1"/>
      <c r="E219" s="1"/>
      <c r="G219" s="1"/>
      <c r="I219" s="10"/>
      <c r="J219" s="34"/>
      <c r="K219" s="10"/>
      <c r="L219" s="1"/>
      <c r="M219" s="1"/>
      <c r="N219" s="4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</row>
    <row r="220" spans="1:202" x14ac:dyDescent="0.2">
      <c r="A220" s="1"/>
      <c r="B220" s="10"/>
      <c r="C220" s="86"/>
      <c r="D220" s="1"/>
      <c r="E220" s="1"/>
      <c r="G220" s="1"/>
      <c r="I220" s="10"/>
      <c r="J220" s="34"/>
      <c r="K220" s="10"/>
      <c r="L220" s="1"/>
      <c r="M220" s="1"/>
      <c r="N220" s="4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</row>
    <row r="221" spans="1:202" x14ac:dyDescent="0.2">
      <c r="A221" s="1"/>
      <c r="B221" s="10"/>
      <c r="C221" s="86"/>
      <c r="D221" s="1"/>
      <c r="E221" s="1"/>
      <c r="G221" s="1"/>
      <c r="I221" s="10"/>
      <c r="J221" s="34"/>
      <c r="K221" s="10"/>
      <c r="L221" s="1"/>
      <c r="M221" s="1"/>
      <c r="N221" s="4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</row>
    <row r="222" spans="1:202" x14ac:dyDescent="0.2">
      <c r="A222" s="1"/>
      <c r="B222" s="10"/>
      <c r="C222" s="86"/>
      <c r="D222" s="1"/>
      <c r="E222" s="1"/>
      <c r="G222" s="1"/>
      <c r="I222" s="10"/>
      <c r="J222" s="34"/>
      <c r="K222" s="10"/>
      <c r="L222" s="1"/>
      <c r="M222" s="1"/>
      <c r="N222" s="4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</row>
    <row r="223" spans="1:202" x14ac:dyDescent="0.2">
      <c r="A223" s="1"/>
      <c r="B223" s="10"/>
      <c r="C223" s="86"/>
      <c r="D223" s="1"/>
      <c r="E223" s="1"/>
      <c r="G223" s="1"/>
      <c r="I223" s="10"/>
      <c r="J223" s="34"/>
      <c r="K223" s="10"/>
      <c r="L223" s="1"/>
      <c r="M223" s="1"/>
      <c r="N223" s="4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</row>
    <row r="224" spans="1:202" x14ac:dyDescent="0.2">
      <c r="A224" s="1"/>
      <c r="B224" s="10"/>
      <c r="C224" s="86"/>
      <c r="D224" s="1"/>
      <c r="E224" s="1"/>
      <c r="G224" s="1"/>
      <c r="I224" s="10"/>
      <c r="J224" s="34"/>
      <c r="K224" s="10"/>
      <c r="L224" s="1"/>
      <c r="M224" s="1"/>
      <c r="N224" s="4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</row>
    <row r="225" spans="1:202" x14ac:dyDescent="0.2">
      <c r="A225" s="1"/>
      <c r="B225" s="10"/>
      <c r="C225" s="86"/>
      <c r="D225" s="1"/>
      <c r="E225" s="1"/>
      <c r="G225" s="1"/>
      <c r="I225" s="10"/>
      <c r="J225" s="34"/>
      <c r="K225" s="10"/>
      <c r="L225" s="1"/>
      <c r="M225" s="1"/>
      <c r="N225" s="4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</row>
    <row r="226" spans="1:202" x14ac:dyDescent="0.2">
      <c r="A226" s="1"/>
      <c r="B226" s="10"/>
      <c r="C226" s="86"/>
      <c r="D226" s="1"/>
      <c r="E226" s="1"/>
      <c r="G226" s="1"/>
      <c r="I226" s="10"/>
      <c r="J226" s="34"/>
      <c r="K226" s="10"/>
      <c r="L226" s="1"/>
      <c r="M226" s="1"/>
      <c r="N226" s="4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</row>
    <row r="227" spans="1:202" x14ac:dyDescent="0.2">
      <c r="A227" s="1"/>
      <c r="B227" s="10"/>
      <c r="C227" s="86"/>
      <c r="D227" s="1"/>
      <c r="E227" s="1"/>
      <c r="G227" s="1"/>
      <c r="I227" s="10"/>
      <c r="J227" s="34"/>
      <c r="K227" s="10"/>
      <c r="L227" s="1"/>
      <c r="M227" s="1"/>
      <c r="N227" s="4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</row>
    <row r="228" spans="1:202" x14ac:dyDescent="0.2">
      <c r="A228" s="1"/>
      <c r="B228" s="10"/>
      <c r="C228" s="86"/>
      <c r="D228" s="1"/>
      <c r="E228" s="1"/>
      <c r="G228" s="1"/>
      <c r="I228" s="10"/>
      <c r="J228" s="34"/>
      <c r="K228" s="10"/>
      <c r="L228" s="1"/>
      <c r="M228" s="1"/>
      <c r="N228" s="4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</row>
    <row r="229" spans="1:202" x14ac:dyDescent="0.2">
      <c r="A229" s="1"/>
      <c r="B229" s="10"/>
      <c r="C229" s="86"/>
      <c r="D229" s="1"/>
      <c r="E229" s="1"/>
      <c r="G229" s="1"/>
      <c r="I229" s="10"/>
      <c r="J229" s="34"/>
      <c r="K229" s="10"/>
      <c r="L229" s="1"/>
      <c r="M229" s="1"/>
      <c r="N229" s="4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</row>
    <row r="230" spans="1:202" x14ac:dyDescent="0.2">
      <c r="A230" s="1"/>
      <c r="B230" s="10"/>
      <c r="C230" s="86"/>
      <c r="D230" s="1"/>
      <c r="E230" s="1"/>
      <c r="G230" s="1"/>
      <c r="I230" s="10"/>
      <c r="J230" s="34"/>
      <c r="K230" s="10"/>
      <c r="L230" s="1"/>
      <c r="M230" s="1"/>
      <c r="N230" s="4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</row>
    <row r="231" spans="1:202" x14ac:dyDescent="0.2">
      <c r="A231" s="1"/>
      <c r="B231" s="10"/>
      <c r="C231" s="86"/>
      <c r="D231" s="1"/>
      <c r="E231" s="1"/>
      <c r="G231" s="1"/>
      <c r="I231" s="10"/>
      <c r="J231" s="34"/>
      <c r="K231" s="10"/>
      <c r="L231" s="1"/>
      <c r="M231" s="1"/>
      <c r="N231" s="4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</row>
    <row r="232" spans="1:202" x14ac:dyDescent="0.2">
      <c r="A232" s="1"/>
      <c r="B232" s="10"/>
      <c r="C232" s="86"/>
      <c r="D232" s="1"/>
      <c r="E232" s="1"/>
      <c r="G232" s="1"/>
      <c r="I232" s="10"/>
      <c r="J232" s="34"/>
      <c r="K232" s="10"/>
      <c r="L232" s="1"/>
      <c r="M232" s="1"/>
      <c r="N232" s="4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</row>
    <row r="233" spans="1:202" x14ac:dyDescent="0.2">
      <c r="A233" s="1"/>
      <c r="B233" s="10"/>
      <c r="C233" s="86"/>
      <c r="D233" s="1"/>
      <c r="E233" s="1"/>
      <c r="G233" s="1"/>
      <c r="I233" s="10"/>
      <c r="J233" s="34"/>
      <c r="K233" s="10"/>
      <c r="L233" s="1"/>
      <c r="M233" s="1"/>
      <c r="N233" s="4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</row>
    <row r="234" spans="1:202" x14ac:dyDescent="0.2">
      <c r="A234" s="1"/>
      <c r="B234" s="10"/>
      <c r="C234" s="86"/>
      <c r="D234" s="1"/>
      <c r="E234" s="1"/>
      <c r="G234" s="1"/>
      <c r="I234" s="10"/>
      <c r="J234" s="34"/>
      <c r="K234" s="10"/>
      <c r="L234" s="1"/>
      <c r="M234" s="1"/>
      <c r="N234" s="4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</row>
    <row r="235" spans="1:202" x14ac:dyDescent="0.2">
      <c r="A235" s="1"/>
      <c r="B235" s="10"/>
      <c r="C235" s="86"/>
      <c r="D235" s="1"/>
      <c r="E235" s="1"/>
      <c r="G235" s="1"/>
      <c r="I235" s="10"/>
      <c r="J235" s="34"/>
      <c r="K235" s="10"/>
      <c r="L235" s="1"/>
      <c r="M235" s="1"/>
      <c r="N235" s="4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</row>
    <row r="236" spans="1:202" x14ac:dyDescent="0.2">
      <c r="A236" s="1"/>
      <c r="B236" s="10"/>
      <c r="C236" s="86"/>
      <c r="D236" s="1"/>
      <c r="E236" s="1"/>
      <c r="G236" s="1"/>
      <c r="I236" s="10"/>
      <c r="J236" s="34"/>
      <c r="K236" s="10"/>
      <c r="L236" s="1"/>
      <c r="M236" s="1"/>
      <c r="N236" s="4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</row>
    <row r="237" spans="1:202" x14ac:dyDescent="0.2">
      <c r="A237" s="1"/>
      <c r="B237" s="10"/>
      <c r="C237" s="86"/>
      <c r="D237" s="1"/>
      <c r="E237" s="1"/>
      <c r="G237" s="1"/>
      <c r="I237" s="10"/>
      <c r="J237" s="34"/>
      <c r="K237" s="10"/>
      <c r="L237" s="1"/>
      <c r="M237" s="1"/>
      <c r="N237" s="4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</row>
    <row r="238" spans="1:202" x14ac:dyDescent="0.2">
      <c r="A238" s="1"/>
      <c r="B238" s="10"/>
      <c r="C238" s="86"/>
      <c r="D238" s="1"/>
      <c r="E238" s="1"/>
      <c r="G238" s="1"/>
      <c r="I238" s="10"/>
      <c r="J238" s="34"/>
      <c r="K238" s="10"/>
      <c r="L238" s="1"/>
      <c r="M238" s="1"/>
      <c r="N238" s="4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</row>
    <row r="239" spans="1:202" x14ac:dyDescent="0.2">
      <c r="A239" s="1"/>
      <c r="B239" s="10"/>
      <c r="C239" s="86"/>
      <c r="D239" s="1"/>
      <c r="E239" s="1"/>
      <c r="G239" s="1"/>
      <c r="I239" s="10"/>
      <c r="J239" s="34"/>
      <c r="K239" s="10"/>
      <c r="L239" s="1"/>
      <c r="M239" s="1"/>
      <c r="N239" s="4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</row>
    <row r="240" spans="1:202" x14ac:dyDescent="0.2">
      <c r="A240" s="1"/>
      <c r="B240" s="10"/>
      <c r="C240" s="86"/>
      <c r="D240" s="1"/>
      <c r="E240" s="1"/>
      <c r="G240" s="1"/>
      <c r="I240" s="10"/>
      <c r="J240" s="34"/>
      <c r="K240" s="10"/>
      <c r="L240" s="1"/>
      <c r="M240" s="1"/>
      <c r="N240" s="4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</row>
    <row r="241" spans="1:202" x14ac:dyDescent="0.2">
      <c r="A241" s="1"/>
      <c r="B241" s="10"/>
      <c r="C241" s="86"/>
      <c r="D241" s="1"/>
      <c r="E241" s="1"/>
      <c r="G241" s="1"/>
      <c r="I241" s="10"/>
      <c r="J241" s="34"/>
      <c r="K241" s="10"/>
      <c r="L241" s="1"/>
      <c r="M241" s="1"/>
      <c r="N241" s="4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</row>
    <row r="242" spans="1:202" x14ac:dyDescent="0.2">
      <c r="A242" s="1"/>
      <c r="B242" s="10"/>
      <c r="C242" s="86"/>
      <c r="D242" s="1"/>
      <c r="E242" s="1"/>
      <c r="G242" s="1"/>
      <c r="I242" s="10"/>
      <c r="J242" s="34"/>
      <c r="K242" s="10"/>
      <c r="L242" s="1"/>
      <c r="M242" s="1"/>
      <c r="N242" s="4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</row>
    <row r="243" spans="1:202" x14ac:dyDescent="0.2">
      <c r="A243" s="1"/>
      <c r="B243" s="10"/>
      <c r="C243" s="86"/>
      <c r="D243" s="1"/>
      <c r="E243" s="1"/>
      <c r="G243" s="1"/>
      <c r="I243" s="10"/>
      <c r="J243" s="34"/>
      <c r="K243" s="10"/>
      <c r="L243" s="1"/>
      <c r="M243" s="1"/>
      <c r="N243" s="4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</row>
    <row r="244" spans="1:202" x14ac:dyDescent="0.2">
      <c r="A244" s="1"/>
      <c r="B244" s="10"/>
      <c r="C244" s="86"/>
      <c r="D244" s="1"/>
      <c r="E244" s="1"/>
      <c r="G244" s="1"/>
      <c r="I244" s="10"/>
      <c r="J244" s="34"/>
      <c r="K244" s="10"/>
      <c r="L244" s="1"/>
      <c r="M244" s="1"/>
      <c r="N244" s="4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</row>
    <row r="245" spans="1:202" x14ac:dyDescent="0.2">
      <c r="A245" s="1"/>
      <c r="B245" s="10"/>
      <c r="C245" s="86"/>
      <c r="D245" s="1"/>
      <c r="E245" s="1"/>
      <c r="G245" s="1"/>
      <c r="I245" s="10"/>
      <c r="J245" s="34"/>
      <c r="K245" s="10"/>
      <c r="L245" s="1"/>
      <c r="M245" s="1"/>
      <c r="N245" s="4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</row>
    <row r="246" spans="1:202" x14ac:dyDescent="0.2">
      <c r="A246" s="1"/>
      <c r="B246" s="10"/>
      <c r="C246" s="86"/>
      <c r="D246" s="1"/>
      <c r="E246" s="1"/>
      <c r="G246" s="1"/>
      <c r="I246" s="10"/>
      <c r="J246" s="34"/>
      <c r="K246" s="10"/>
      <c r="L246" s="1"/>
      <c r="M246" s="1"/>
      <c r="N246" s="4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</row>
    <row r="247" spans="1:202" x14ac:dyDescent="0.2">
      <c r="A247" s="1"/>
      <c r="B247" s="10"/>
      <c r="C247" s="86"/>
      <c r="D247" s="1"/>
      <c r="E247" s="1"/>
      <c r="G247" s="1"/>
      <c r="I247" s="10"/>
      <c r="J247" s="34"/>
      <c r="K247" s="10"/>
      <c r="L247" s="1"/>
      <c r="M247" s="1"/>
      <c r="N247" s="4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</row>
    <row r="248" spans="1:202" x14ac:dyDescent="0.2">
      <c r="A248" s="1"/>
      <c r="B248" s="10"/>
      <c r="C248" s="86"/>
      <c r="D248" s="1"/>
      <c r="E248" s="1"/>
      <c r="G248" s="1"/>
      <c r="I248" s="10"/>
      <c r="J248" s="34"/>
      <c r="K248" s="10"/>
      <c r="L248" s="1"/>
      <c r="M248" s="1"/>
      <c r="N248" s="4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</row>
    <row r="249" spans="1:202" x14ac:dyDescent="0.2">
      <c r="A249" s="1"/>
      <c r="B249" s="10"/>
      <c r="C249" s="86"/>
      <c r="D249" s="1"/>
      <c r="E249" s="1"/>
      <c r="G249" s="1"/>
      <c r="I249" s="10"/>
      <c r="J249" s="34"/>
      <c r="K249" s="10"/>
      <c r="L249" s="1"/>
      <c r="M249" s="1"/>
      <c r="N249" s="4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</row>
    <row r="250" spans="1:202" x14ac:dyDescent="0.2">
      <c r="A250" s="1"/>
      <c r="B250" s="10"/>
      <c r="C250" s="86"/>
      <c r="D250" s="1"/>
      <c r="E250" s="1"/>
      <c r="G250" s="1"/>
      <c r="I250" s="10"/>
      <c r="J250" s="34"/>
      <c r="K250" s="10"/>
      <c r="L250" s="1"/>
      <c r="M250" s="1"/>
      <c r="N250" s="4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</row>
    <row r="251" spans="1:202" x14ac:dyDescent="0.2">
      <c r="A251" s="1"/>
      <c r="B251" s="10"/>
      <c r="C251" s="86"/>
      <c r="D251" s="1"/>
      <c r="E251" s="1"/>
      <c r="G251" s="1"/>
      <c r="I251" s="10"/>
      <c r="J251" s="34"/>
      <c r="K251" s="10"/>
      <c r="L251" s="1"/>
      <c r="M251" s="1"/>
      <c r="N251" s="4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</row>
    <row r="252" spans="1:202" x14ac:dyDescent="0.2">
      <c r="A252" s="1"/>
      <c r="B252" s="10"/>
      <c r="C252" s="86"/>
      <c r="D252" s="1"/>
      <c r="E252" s="1"/>
      <c r="G252" s="1"/>
      <c r="I252" s="10"/>
      <c r="J252" s="34"/>
      <c r="K252" s="10"/>
      <c r="L252" s="1"/>
      <c r="M252" s="1"/>
      <c r="N252" s="4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</row>
    <row r="253" spans="1:202" x14ac:dyDescent="0.2">
      <c r="A253" s="1"/>
      <c r="B253" s="10"/>
      <c r="C253" s="86"/>
      <c r="D253" s="1"/>
      <c r="E253" s="1"/>
      <c r="G253" s="1"/>
      <c r="I253" s="10"/>
      <c r="J253" s="34"/>
      <c r="K253" s="10"/>
      <c r="L253" s="1"/>
      <c r="M253" s="1"/>
      <c r="N253" s="4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</row>
    <row r="254" spans="1:202" x14ac:dyDescent="0.2">
      <c r="A254" s="1"/>
      <c r="B254" s="10"/>
      <c r="C254" s="86"/>
      <c r="D254" s="1"/>
      <c r="E254" s="1"/>
      <c r="G254" s="1"/>
      <c r="I254" s="10"/>
      <c r="J254" s="34"/>
      <c r="K254" s="10"/>
      <c r="L254" s="1"/>
      <c r="M254" s="1"/>
      <c r="N254" s="4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</row>
    <row r="255" spans="1:202" x14ac:dyDescent="0.2">
      <c r="A255" s="1"/>
      <c r="B255" s="10"/>
      <c r="C255" s="86"/>
      <c r="D255" s="1"/>
      <c r="E255" s="1"/>
      <c r="G255" s="1"/>
      <c r="I255" s="10"/>
      <c r="J255" s="34"/>
      <c r="K255" s="10"/>
      <c r="L255" s="1"/>
      <c r="M255" s="1"/>
      <c r="N255" s="4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</row>
    <row r="256" spans="1:202" x14ac:dyDescent="0.2">
      <c r="A256" s="1"/>
      <c r="B256" s="10"/>
      <c r="C256" s="86"/>
      <c r="D256" s="1"/>
      <c r="E256" s="1"/>
      <c r="G256" s="1"/>
      <c r="I256" s="10"/>
      <c r="J256" s="34"/>
      <c r="K256" s="10"/>
      <c r="L256" s="1"/>
      <c r="M256" s="1"/>
      <c r="N256" s="4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</row>
    <row r="257" spans="1:202" x14ac:dyDescent="0.2">
      <c r="A257" s="1"/>
      <c r="B257" s="10"/>
      <c r="C257" s="86"/>
      <c r="D257" s="1"/>
      <c r="E257" s="1"/>
      <c r="G257" s="1"/>
      <c r="I257" s="10"/>
      <c r="J257" s="34"/>
      <c r="K257" s="10"/>
      <c r="L257" s="1"/>
      <c r="M257" s="1"/>
      <c r="N257" s="4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</row>
    <row r="258" spans="1:202" x14ac:dyDescent="0.2">
      <c r="A258" s="1"/>
      <c r="B258" s="10"/>
      <c r="C258" s="86"/>
      <c r="D258" s="1"/>
      <c r="E258" s="1"/>
      <c r="G258" s="1"/>
      <c r="I258" s="10"/>
      <c r="J258" s="34"/>
      <c r="K258" s="10"/>
      <c r="L258" s="1"/>
      <c r="M258" s="1"/>
      <c r="N258" s="4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</row>
    <row r="259" spans="1:202" x14ac:dyDescent="0.2">
      <c r="A259" s="1"/>
      <c r="B259" s="10"/>
      <c r="C259" s="86"/>
      <c r="D259" s="1"/>
      <c r="E259" s="1"/>
      <c r="G259" s="1"/>
      <c r="I259" s="10"/>
      <c r="J259" s="34"/>
      <c r="K259" s="10"/>
      <c r="L259" s="1"/>
      <c r="M259" s="1"/>
      <c r="N259" s="4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</row>
    <row r="260" spans="1:202" x14ac:dyDescent="0.2">
      <c r="A260" s="1"/>
      <c r="B260" s="10"/>
      <c r="C260" s="86"/>
      <c r="D260" s="1"/>
      <c r="E260" s="1"/>
      <c r="G260" s="1"/>
      <c r="I260" s="10"/>
      <c r="J260" s="34"/>
      <c r="K260" s="10"/>
      <c r="L260" s="1"/>
      <c r="M260" s="1"/>
      <c r="N260" s="4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</row>
    <row r="261" spans="1:202" x14ac:dyDescent="0.2">
      <c r="A261" s="1"/>
      <c r="B261" s="10"/>
      <c r="C261" s="86"/>
      <c r="D261" s="1"/>
      <c r="E261" s="1"/>
      <c r="G261" s="1"/>
      <c r="I261" s="10"/>
      <c r="J261" s="34"/>
      <c r="K261" s="10"/>
      <c r="L261" s="1"/>
      <c r="M261" s="1"/>
      <c r="N261" s="4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</row>
    <row r="262" spans="1:202" x14ac:dyDescent="0.2">
      <c r="A262" s="1"/>
      <c r="B262" s="10"/>
      <c r="C262" s="86"/>
      <c r="D262" s="1"/>
      <c r="E262" s="1"/>
      <c r="G262" s="1"/>
      <c r="I262" s="10"/>
      <c r="J262" s="34"/>
      <c r="K262" s="10"/>
      <c r="L262" s="1"/>
      <c r="M262" s="1"/>
      <c r="N262" s="4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</row>
    <row r="263" spans="1:202" x14ac:dyDescent="0.2">
      <c r="A263" s="1"/>
      <c r="B263" s="10"/>
      <c r="C263" s="86"/>
      <c r="D263" s="1"/>
      <c r="E263" s="1"/>
      <c r="G263" s="1"/>
      <c r="I263" s="10"/>
      <c r="J263" s="34"/>
      <c r="K263" s="10"/>
      <c r="L263" s="1"/>
      <c r="M263" s="1"/>
      <c r="N263" s="4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</row>
    <row r="264" spans="1:202" x14ac:dyDescent="0.2">
      <c r="A264" s="1"/>
      <c r="B264" s="10"/>
      <c r="C264" s="86"/>
      <c r="D264" s="1"/>
      <c r="E264" s="1"/>
      <c r="G264" s="1"/>
      <c r="I264" s="10"/>
      <c r="J264" s="34"/>
      <c r="K264" s="10"/>
      <c r="L264" s="1"/>
      <c r="M264" s="1"/>
      <c r="N264" s="4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</row>
    <row r="265" spans="1:202" x14ac:dyDescent="0.2">
      <c r="A265" s="1"/>
      <c r="B265" s="10"/>
      <c r="C265" s="86"/>
      <c r="D265" s="1"/>
      <c r="E265" s="1"/>
      <c r="G265" s="1"/>
      <c r="I265" s="10"/>
      <c r="J265" s="34"/>
      <c r="K265" s="10"/>
      <c r="L265" s="1"/>
      <c r="M265" s="1"/>
      <c r="N265" s="4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</row>
    <row r="266" spans="1:202" x14ac:dyDescent="0.2">
      <c r="G266" s="1"/>
      <c r="I266" s="10"/>
      <c r="J266" s="34"/>
      <c r="K266" s="10"/>
      <c r="L266" s="1"/>
      <c r="M266" s="1"/>
      <c r="N266" s="4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</row>
    <row r="267" spans="1:202" x14ac:dyDescent="0.2">
      <c r="G267" s="1"/>
      <c r="I267" s="10"/>
      <c r="J267" s="34"/>
      <c r="K267" s="10"/>
      <c r="L267" s="1"/>
      <c r="M267" s="1"/>
      <c r="N267" s="4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</row>
    <row r="268" spans="1:202" x14ac:dyDescent="0.2">
      <c r="G268" s="1"/>
      <c r="I268" s="10"/>
      <c r="J268" s="34"/>
      <c r="K268" s="10"/>
      <c r="L268" s="1"/>
      <c r="M268" s="1"/>
      <c r="N268" s="4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</row>
    <row r="269" spans="1:202" x14ac:dyDescent="0.2">
      <c r="G269" s="1"/>
      <c r="I269" s="10"/>
      <c r="J269" s="34"/>
      <c r="K269" s="10"/>
      <c r="L269" s="1"/>
      <c r="M269" s="1"/>
      <c r="N269" s="4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</row>
    <row r="270" spans="1:202" x14ac:dyDescent="0.2">
      <c r="G270" s="1"/>
      <c r="I270" s="10"/>
      <c r="J270" s="34"/>
      <c r="K270" s="10"/>
      <c r="L270" s="1"/>
      <c r="M270" s="1"/>
      <c r="N270" s="4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</row>
    <row r="271" spans="1:202" x14ac:dyDescent="0.2">
      <c r="G271" s="1"/>
      <c r="I271" s="10"/>
      <c r="J271" s="34"/>
      <c r="K271" s="10"/>
      <c r="L271" s="1"/>
      <c r="M271" s="1"/>
      <c r="N271" s="4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</row>
    <row r="272" spans="1:202" x14ac:dyDescent="0.2">
      <c r="G272" s="1"/>
      <c r="I272" s="10"/>
      <c r="J272" s="34"/>
      <c r="K272" s="10"/>
      <c r="L272" s="1"/>
      <c r="M272" s="1"/>
      <c r="N272" s="4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</row>
    <row r="273" spans="7:202" x14ac:dyDescent="0.2">
      <c r="G273" s="1"/>
      <c r="I273" s="10"/>
      <c r="J273" s="34"/>
      <c r="K273" s="10"/>
      <c r="L273" s="1"/>
      <c r="M273" s="1"/>
      <c r="N273" s="4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</row>
    <row r="274" spans="7:202" x14ac:dyDescent="0.2">
      <c r="G274" s="1"/>
      <c r="I274" s="10"/>
      <c r="J274" s="34"/>
      <c r="K274" s="10"/>
      <c r="L274" s="1"/>
      <c r="M274" s="1"/>
      <c r="N274" s="4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</row>
    <row r="275" spans="7:202" x14ac:dyDescent="0.2">
      <c r="G275" s="1"/>
      <c r="I275" s="10"/>
      <c r="J275" s="34"/>
      <c r="K275" s="10"/>
      <c r="L275" s="1"/>
      <c r="M275" s="1"/>
      <c r="N275" s="4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</row>
    <row r="276" spans="7:202" x14ac:dyDescent="0.2">
      <c r="G276" s="1"/>
      <c r="I276" s="10"/>
      <c r="J276" s="34"/>
      <c r="K276" s="10"/>
      <c r="L276" s="1"/>
      <c r="M276" s="1"/>
      <c r="N276" s="4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</row>
    <row r="277" spans="7:202" x14ac:dyDescent="0.2">
      <c r="G277" s="1"/>
      <c r="I277" s="10"/>
      <c r="J277" s="34"/>
      <c r="K277" s="10"/>
      <c r="L277" s="1"/>
      <c r="M277" s="1"/>
      <c r="N277" s="4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</row>
    <row r="278" spans="7:202" x14ac:dyDescent="0.2">
      <c r="G278" s="1"/>
      <c r="I278" s="10"/>
      <c r="J278" s="34"/>
      <c r="K278" s="10"/>
      <c r="L278" s="1"/>
      <c r="M278" s="1"/>
      <c r="N278" s="4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</row>
    <row r="279" spans="7:202" x14ac:dyDescent="0.2">
      <c r="G279" s="1"/>
      <c r="I279" s="10"/>
      <c r="J279" s="34"/>
      <c r="K279" s="10"/>
      <c r="L279" s="1"/>
      <c r="M279" s="1"/>
      <c r="N279" s="4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</row>
    <row r="280" spans="7:202" x14ac:dyDescent="0.2">
      <c r="G280" s="1"/>
      <c r="I280" s="10"/>
      <c r="J280" s="34"/>
      <c r="K280" s="10"/>
      <c r="L280" s="1"/>
      <c r="M280" s="1"/>
      <c r="N280" s="4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</row>
    <row r="281" spans="7:202" x14ac:dyDescent="0.2">
      <c r="G281" s="1"/>
      <c r="I281" s="10"/>
      <c r="J281" s="34"/>
      <c r="K281" s="10"/>
      <c r="L281" s="1"/>
      <c r="M281" s="1"/>
      <c r="N281" s="4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</row>
    <row r="282" spans="7:202" x14ac:dyDescent="0.2">
      <c r="G282" s="1"/>
      <c r="I282" s="10"/>
      <c r="J282" s="34"/>
      <c r="K282" s="10"/>
      <c r="L282" s="1"/>
      <c r="M282" s="1"/>
      <c r="N282" s="4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</row>
    <row r="283" spans="7:202" x14ac:dyDescent="0.2">
      <c r="G283" s="1"/>
      <c r="I283" s="10"/>
      <c r="J283" s="34"/>
      <c r="K283" s="10"/>
      <c r="L283" s="1"/>
      <c r="M283" s="1"/>
      <c r="N283" s="4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</row>
    <row r="284" spans="7:202" x14ac:dyDescent="0.2">
      <c r="G284" s="1"/>
      <c r="I284" s="10"/>
      <c r="J284" s="34"/>
      <c r="K284" s="10"/>
      <c r="L284" s="1"/>
      <c r="M284" s="1"/>
      <c r="N284" s="4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</row>
    <row r="285" spans="7:202" x14ac:dyDescent="0.2">
      <c r="G285" s="1"/>
      <c r="I285" s="10"/>
      <c r="J285" s="34"/>
      <c r="K285" s="10"/>
      <c r="L285" s="1"/>
      <c r="M285" s="1"/>
      <c r="N285" s="4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</row>
    <row r="286" spans="7:202" x14ac:dyDescent="0.2">
      <c r="G286" s="1"/>
      <c r="I286" s="10"/>
      <c r="J286" s="34"/>
      <c r="K286" s="10"/>
      <c r="L286" s="1"/>
      <c r="M286" s="1"/>
      <c r="N286" s="4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</row>
    <row r="287" spans="7:202" x14ac:dyDescent="0.2">
      <c r="G287" s="1"/>
      <c r="I287" s="10"/>
      <c r="J287" s="34"/>
      <c r="K287" s="10"/>
      <c r="L287" s="1"/>
      <c r="M287" s="1"/>
      <c r="N287" s="4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</row>
    <row r="288" spans="7:202" x14ac:dyDescent="0.2">
      <c r="G288" s="1"/>
      <c r="I288" s="10"/>
      <c r="J288" s="34"/>
      <c r="K288" s="10"/>
      <c r="L288" s="1"/>
      <c r="M288" s="1"/>
      <c r="N288" s="4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</row>
    <row r="289" spans="7:202" x14ac:dyDescent="0.2">
      <c r="G289" s="1"/>
      <c r="I289" s="10"/>
      <c r="J289" s="34"/>
      <c r="K289" s="10"/>
      <c r="L289" s="1"/>
      <c r="M289" s="1"/>
      <c r="N289" s="4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</row>
    <row r="290" spans="7:202" x14ac:dyDescent="0.2">
      <c r="G290" s="1"/>
      <c r="I290" s="10"/>
      <c r="J290" s="34"/>
      <c r="K290" s="10"/>
      <c r="L290" s="1"/>
      <c r="M290" s="1"/>
      <c r="N290" s="4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</row>
    <row r="291" spans="7:202" x14ac:dyDescent="0.2">
      <c r="G291" s="1"/>
      <c r="I291" s="10"/>
      <c r="J291" s="34"/>
      <c r="K291" s="10"/>
      <c r="L291" s="1"/>
      <c r="M291" s="1"/>
      <c r="N291" s="4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</row>
    <row r="292" spans="7:202" x14ac:dyDescent="0.2">
      <c r="G292" s="1"/>
      <c r="I292" s="10"/>
      <c r="J292" s="34"/>
      <c r="K292" s="10"/>
      <c r="L292" s="1"/>
      <c r="M292" s="1"/>
      <c r="N292" s="4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</row>
    <row r="293" spans="7:202" x14ac:dyDescent="0.2">
      <c r="G293" s="1"/>
      <c r="I293" s="10"/>
      <c r="J293" s="34"/>
      <c r="K293" s="10"/>
      <c r="L293" s="1"/>
      <c r="M293" s="1"/>
      <c r="N293" s="4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</row>
    <row r="294" spans="7:202" x14ac:dyDescent="0.2">
      <c r="G294" s="1"/>
      <c r="I294" s="10"/>
      <c r="J294" s="34"/>
      <c r="K294" s="10"/>
      <c r="L294" s="1"/>
      <c r="M294" s="1"/>
      <c r="N294" s="4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</row>
    <row r="295" spans="7:202" x14ac:dyDescent="0.2">
      <c r="G295" s="1"/>
      <c r="I295" s="10"/>
      <c r="J295" s="34"/>
      <c r="K295" s="10"/>
      <c r="L295" s="1"/>
      <c r="M295" s="1"/>
      <c r="N295" s="4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</row>
    <row r="296" spans="7:202" x14ac:dyDescent="0.2">
      <c r="G296" s="1"/>
      <c r="I296" s="10"/>
      <c r="J296" s="34"/>
      <c r="K296" s="10"/>
      <c r="L296" s="1"/>
      <c r="M296" s="1"/>
      <c r="N296" s="4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</row>
    <row r="297" spans="7:202" x14ac:dyDescent="0.2">
      <c r="G297" s="1"/>
      <c r="I297" s="10"/>
      <c r="J297" s="34"/>
      <c r="K297" s="10"/>
      <c r="L297" s="1"/>
      <c r="M297" s="1"/>
      <c r="N297" s="4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</row>
    <row r="298" spans="7:202" x14ac:dyDescent="0.2">
      <c r="G298" s="1"/>
      <c r="I298" s="10"/>
      <c r="J298" s="34"/>
      <c r="K298" s="10"/>
      <c r="L298" s="1"/>
      <c r="M298" s="1"/>
      <c r="N298" s="4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</row>
    <row r="299" spans="7:202" x14ac:dyDescent="0.2">
      <c r="G299" s="1"/>
      <c r="I299" s="10"/>
      <c r="J299" s="34"/>
      <c r="K299" s="10"/>
      <c r="L299" s="1"/>
      <c r="M299" s="1"/>
      <c r="N299" s="4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</row>
    <row r="300" spans="7:202" x14ac:dyDescent="0.2">
      <c r="G300" s="1"/>
      <c r="I300" s="10"/>
      <c r="J300" s="34"/>
      <c r="K300" s="10"/>
      <c r="L300" s="1"/>
      <c r="M300" s="1"/>
      <c r="N300" s="4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</row>
    <row r="301" spans="7:202" x14ac:dyDescent="0.2">
      <c r="G301" s="1"/>
      <c r="I301" s="10"/>
      <c r="J301" s="34"/>
      <c r="K301" s="10"/>
      <c r="L301" s="1"/>
      <c r="M301" s="1"/>
      <c r="N301" s="4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</row>
    <row r="302" spans="7:202" x14ac:dyDescent="0.2">
      <c r="G302" s="1"/>
      <c r="I302" s="10"/>
      <c r="J302" s="34"/>
      <c r="K302" s="10"/>
      <c r="L302" s="1"/>
      <c r="M302" s="1"/>
      <c r="N302" s="4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</row>
    <row r="303" spans="7:202" x14ac:dyDescent="0.2">
      <c r="G303" s="1"/>
      <c r="I303" s="10"/>
      <c r="J303" s="34"/>
      <c r="K303" s="10"/>
      <c r="L303" s="1"/>
      <c r="M303" s="1"/>
      <c r="N303" s="4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</row>
    <row r="304" spans="7:202" x14ac:dyDescent="0.2">
      <c r="G304" s="1"/>
      <c r="I304" s="10"/>
      <c r="J304" s="34"/>
      <c r="K304" s="10"/>
      <c r="L304" s="1"/>
      <c r="M304" s="1"/>
      <c r="N304" s="4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</row>
    <row r="305" spans="7:202" x14ac:dyDescent="0.2">
      <c r="G305" s="1"/>
      <c r="I305" s="10"/>
      <c r="J305" s="34"/>
      <c r="K305" s="10"/>
      <c r="L305" s="1"/>
      <c r="M305" s="1"/>
      <c r="N305" s="4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</row>
    <row r="306" spans="7:202" x14ac:dyDescent="0.2">
      <c r="G306" s="1"/>
      <c r="I306" s="10"/>
      <c r="J306" s="34"/>
      <c r="K306" s="10"/>
      <c r="L306" s="1"/>
      <c r="M306" s="1"/>
      <c r="N306" s="4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</row>
    <row r="307" spans="7:202" x14ac:dyDescent="0.2">
      <c r="G307" s="1"/>
      <c r="I307" s="10"/>
      <c r="J307" s="34"/>
      <c r="K307" s="10"/>
      <c r="L307" s="1"/>
      <c r="M307" s="1"/>
      <c r="N307" s="4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</row>
    <row r="308" spans="7:202" x14ac:dyDescent="0.2">
      <c r="G308" s="1"/>
      <c r="I308" s="10"/>
      <c r="J308" s="34"/>
      <c r="K308" s="10"/>
      <c r="L308" s="1"/>
      <c r="M308" s="1"/>
      <c r="N308" s="4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</row>
    <row r="309" spans="7:202" x14ac:dyDescent="0.2">
      <c r="G309" s="1"/>
      <c r="I309" s="10"/>
      <c r="J309" s="34"/>
      <c r="K309" s="10"/>
      <c r="L309" s="1"/>
      <c r="M309" s="1"/>
      <c r="N309" s="4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</row>
    <row r="310" spans="7:202" x14ac:dyDescent="0.2">
      <c r="G310" s="1"/>
      <c r="I310" s="10"/>
      <c r="J310" s="34"/>
      <c r="K310" s="10"/>
      <c r="L310" s="1"/>
      <c r="M310" s="1"/>
      <c r="N310" s="4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</row>
    <row r="311" spans="7:202" x14ac:dyDescent="0.2">
      <c r="G311" s="1"/>
      <c r="I311" s="10"/>
      <c r="J311" s="34"/>
      <c r="K311" s="10"/>
      <c r="L311" s="1"/>
      <c r="M311" s="1"/>
      <c r="N311" s="4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</row>
    <row r="312" spans="7:202" x14ac:dyDescent="0.2">
      <c r="G312" s="1"/>
      <c r="I312" s="10"/>
      <c r="J312" s="34"/>
      <c r="K312" s="10"/>
      <c r="L312" s="1"/>
      <c r="M312" s="1"/>
      <c r="N312" s="4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</row>
    <row r="313" spans="7:202" x14ac:dyDescent="0.2">
      <c r="G313" s="1"/>
      <c r="I313" s="10"/>
      <c r="J313" s="34"/>
      <c r="K313" s="10"/>
      <c r="L313" s="1"/>
      <c r="M313" s="1"/>
      <c r="N313" s="4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</row>
    <row r="314" spans="7:202" x14ac:dyDescent="0.2">
      <c r="G314" s="1"/>
      <c r="I314" s="10"/>
      <c r="J314" s="34"/>
      <c r="K314" s="10"/>
      <c r="L314" s="1"/>
      <c r="M314" s="1"/>
      <c r="N314" s="4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</row>
    <row r="315" spans="7:202" x14ac:dyDescent="0.2">
      <c r="G315" s="1"/>
      <c r="I315" s="10"/>
      <c r="J315" s="34"/>
      <c r="K315" s="10"/>
      <c r="L315" s="1"/>
      <c r="M315" s="1"/>
      <c r="N315" s="4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</row>
    <row r="316" spans="7:202" x14ac:dyDescent="0.2">
      <c r="G316" s="1"/>
      <c r="I316" s="10"/>
      <c r="J316" s="34"/>
      <c r="K316" s="10"/>
      <c r="L316" s="1"/>
      <c r="M316" s="1"/>
      <c r="N316" s="4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</row>
    <row r="317" spans="7:202" x14ac:dyDescent="0.2">
      <c r="G317" s="1"/>
      <c r="I317" s="10"/>
      <c r="J317" s="34"/>
      <c r="K317" s="10"/>
      <c r="L317" s="1"/>
      <c r="M317" s="1"/>
      <c r="N317" s="4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</row>
    <row r="318" spans="7:202" x14ac:dyDescent="0.2">
      <c r="G318" s="1"/>
      <c r="I318" s="10"/>
      <c r="J318" s="34"/>
      <c r="K318" s="10"/>
      <c r="L318" s="1"/>
      <c r="M318" s="1"/>
      <c r="N318" s="4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</row>
    <row r="319" spans="7:202" x14ac:dyDescent="0.2">
      <c r="G319" s="1"/>
      <c r="I319" s="10"/>
      <c r="J319" s="34"/>
      <c r="K319" s="10"/>
      <c r="L319" s="1"/>
      <c r="M319" s="1"/>
      <c r="N319" s="4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</row>
    <row r="320" spans="7:202" x14ac:dyDescent="0.2">
      <c r="G320" s="1"/>
      <c r="I320" s="10"/>
      <c r="J320" s="34"/>
      <c r="K320" s="10"/>
      <c r="L320" s="1"/>
      <c r="M320" s="1"/>
      <c r="N320" s="4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</row>
    <row r="321" spans="7:202" x14ac:dyDescent="0.2">
      <c r="G321" s="1"/>
      <c r="I321" s="10"/>
      <c r="J321" s="34"/>
      <c r="K321" s="10"/>
      <c r="L321" s="1"/>
      <c r="M321" s="1"/>
      <c r="N321" s="4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</row>
    <row r="322" spans="7:202" x14ac:dyDescent="0.2">
      <c r="G322" s="1"/>
      <c r="I322" s="10"/>
      <c r="J322" s="34"/>
      <c r="K322" s="10"/>
      <c r="L322" s="1"/>
      <c r="M322" s="1"/>
      <c r="N322" s="4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</row>
    <row r="323" spans="7:202" x14ac:dyDescent="0.2">
      <c r="G323" s="1"/>
      <c r="I323" s="10"/>
      <c r="J323" s="34"/>
      <c r="K323" s="10"/>
      <c r="L323" s="1"/>
      <c r="M323" s="1"/>
      <c r="N323" s="4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</row>
    <row r="324" spans="7:202" x14ac:dyDescent="0.2">
      <c r="G324" s="1"/>
      <c r="I324" s="10"/>
      <c r="J324" s="34"/>
      <c r="K324" s="10"/>
      <c r="L324" s="1"/>
      <c r="M324" s="1"/>
      <c r="N324" s="4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</row>
    <row r="325" spans="7:202" x14ac:dyDescent="0.2">
      <c r="G325" s="1"/>
      <c r="I325" s="10"/>
      <c r="J325" s="34"/>
      <c r="K325" s="10"/>
      <c r="L325" s="1"/>
      <c r="M325" s="1"/>
      <c r="N325" s="4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</row>
    <row r="326" spans="7:202" x14ac:dyDescent="0.2">
      <c r="G326" s="1"/>
      <c r="I326" s="10"/>
      <c r="J326" s="34"/>
      <c r="K326" s="10"/>
      <c r="L326" s="1"/>
      <c r="M326" s="1"/>
      <c r="N326" s="4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</row>
    <row r="327" spans="7:202" x14ac:dyDescent="0.2">
      <c r="G327" s="1"/>
      <c r="I327" s="10"/>
      <c r="J327" s="34"/>
      <c r="K327" s="10"/>
      <c r="L327" s="1"/>
      <c r="M327" s="1"/>
      <c r="N327" s="4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</row>
    <row r="328" spans="7:202" x14ac:dyDescent="0.2">
      <c r="G328" s="1"/>
      <c r="I328" s="10"/>
      <c r="J328" s="34"/>
      <c r="K328" s="10"/>
      <c r="L328" s="1"/>
      <c r="M328" s="1"/>
      <c r="N328" s="4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</row>
    <row r="329" spans="7:202" x14ac:dyDescent="0.2">
      <c r="G329" s="1"/>
      <c r="I329" s="10"/>
      <c r="J329" s="34"/>
      <c r="K329" s="10"/>
      <c r="L329" s="1"/>
      <c r="M329" s="1"/>
      <c r="N329" s="4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</row>
    <row r="330" spans="7:202" x14ac:dyDescent="0.2">
      <c r="G330" s="1"/>
      <c r="I330" s="10"/>
      <c r="J330" s="34"/>
      <c r="K330" s="10"/>
      <c r="L330" s="1"/>
      <c r="M330" s="1"/>
      <c r="N330" s="4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</row>
    <row r="331" spans="7:202" x14ac:dyDescent="0.2">
      <c r="G331" s="1"/>
      <c r="I331" s="10"/>
      <c r="J331" s="34"/>
      <c r="K331" s="10"/>
      <c r="L331" s="1"/>
      <c r="M331" s="1"/>
      <c r="N331" s="4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</row>
    <row r="332" spans="7:202" x14ac:dyDescent="0.2">
      <c r="G332" s="1"/>
      <c r="I332" s="10"/>
      <c r="J332" s="34"/>
      <c r="K332" s="10"/>
      <c r="L332" s="1"/>
      <c r="M332" s="1"/>
      <c r="N332" s="4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</row>
    <row r="333" spans="7:202" x14ac:dyDescent="0.2">
      <c r="G333" s="1"/>
      <c r="I333" s="10"/>
      <c r="J333" s="34"/>
      <c r="K333" s="10"/>
      <c r="L333" s="1"/>
      <c r="M333" s="1"/>
      <c r="N333" s="4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</row>
    <row r="334" spans="7:202" x14ac:dyDescent="0.2">
      <c r="G334" s="1"/>
      <c r="I334" s="10"/>
      <c r="J334" s="34"/>
      <c r="K334" s="10"/>
      <c r="L334" s="1"/>
      <c r="M334" s="1"/>
      <c r="N334" s="4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</row>
    <row r="335" spans="7:202" x14ac:dyDescent="0.2">
      <c r="G335" s="1"/>
      <c r="I335" s="10"/>
      <c r="J335" s="34"/>
      <c r="K335" s="10"/>
      <c r="L335" s="1"/>
      <c r="M335" s="1"/>
      <c r="N335" s="4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</row>
    <row r="336" spans="7:202" x14ac:dyDescent="0.2">
      <c r="G336" s="1"/>
      <c r="I336" s="10"/>
      <c r="J336" s="34"/>
      <c r="K336" s="10"/>
      <c r="L336" s="1"/>
      <c r="M336" s="1"/>
      <c r="N336" s="4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</row>
    <row r="337" spans="7:202" x14ac:dyDescent="0.2">
      <c r="G337" s="1"/>
      <c r="I337" s="10"/>
      <c r="J337" s="34"/>
      <c r="K337" s="10"/>
      <c r="L337" s="1"/>
      <c r="M337" s="1"/>
      <c r="N337" s="4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</row>
    <row r="338" spans="7:202" x14ac:dyDescent="0.2">
      <c r="G338" s="1"/>
      <c r="I338" s="10"/>
      <c r="J338" s="34"/>
      <c r="K338" s="10"/>
      <c r="L338" s="1"/>
      <c r="M338" s="1"/>
      <c r="N338" s="4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</row>
    <row r="339" spans="7:202" x14ac:dyDescent="0.2">
      <c r="G339" s="1"/>
      <c r="I339" s="10"/>
      <c r="J339" s="34"/>
      <c r="K339" s="10"/>
      <c r="L339" s="1"/>
      <c r="M339" s="1"/>
      <c r="N339" s="4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</row>
    <row r="340" spans="7:202" x14ac:dyDescent="0.2">
      <c r="G340" s="1"/>
      <c r="I340" s="10"/>
      <c r="J340" s="34"/>
      <c r="K340" s="10"/>
      <c r="L340" s="1"/>
      <c r="M340" s="1"/>
      <c r="N340" s="4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</row>
    <row r="341" spans="7:202" x14ac:dyDescent="0.2">
      <c r="G341" s="1"/>
      <c r="I341" s="10"/>
      <c r="J341" s="34"/>
      <c r="K341" s="10"/>
      <c r="L341" s="1"/>
      <c r="M341" s="1"/>
      <c r="N341" s="4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</row>
    <row r="342" spans="7:202" x14ac:dyDescent="0.2">
      <c r="G342" s="1"/>
      <c r="I342" s="10"/>
      <c r="J342" s="34"/>
      <c r="K342" s="10"/>
      <c r="L342" s="1"/>
      <c r="M342" s="1"/>
      <c r="N342" s="4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</row>
    <row r="343" spans="7:202" x14ac:dyDescent="0.2">
      <c r="G343" s="1"/>
      <c r="I343" s="10"/>
      <c r="J343" s="34"/>
      <c r="K343" s="10"/>
      <c r="L343" s="1"/>
      <c r="M343" s="1"/>
      <c r="N343" s="4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</row>
    <row r="344" spans="7:202" x14ac:dyDescent="0.2">
      <c r="G344" s="1"/>
      <c r="I344" s="10"/>
      <c r="J344" s="34"/>
      <c r="K344" s="10"/>
      <c r="L344" s="1"/>
      <c r="M344" s="1"/>
      <c r="N344" s="4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</row>
    <row r="345" spans="7:202" x14ac:dyDescent="0.2">
      <c r="G345" s="1"/>
      <c r="I345" s="10"/>
      <c r="J345" s="34"/>
      <c r="K345" s="10"/>
      <c r="L345" s="1"/>
      <c r="M345" s="1"/>
      <c r="N345" s="4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</row>
    <row r="346" spans="7:202" x14ac:dyDescent="0.2">
      <c r="G346" s="1"/>
      <c r="I346" s="10"/>
      <c r="J346" s="34"/>
      <c r="K346" s="10"/>
      <c r="L346" s="1"/>
      <c r="M346" s="1"/>
      <c r="N346" s="4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</row>
    <row r="347" spans="7:202" x14ac:dyDescent="0.2">
      <c r="G347" s="1"/>
      <c r="I347" s="10"/>
      <c r="J347" s="34"/>
      <c r="K347" s="10"/>
      <c r="L347" s="1"/>
      <c r="M347" s="1"/>
      <c r="N347" s="4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</row>
    <row r="348" spans="7:202" x14ac:dyDescent="0.2">
      <c r="L348" s="1"/>
      <c r="M348" s="1"/>
      <c r="N348" s="4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</row>
    <row r="349" spans="7:202" x14ac:dyDescent="0.2">
      <c r="L349" s="1"/>
      <c r="M349" s="1"/>
      <c r="N349" s="4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</row>
    <row r="350" spans="7:202" x14ac:dyDescent="0.2">
      <c r="L350" s="1"/>
      <c r="M350" s="1"/>
      <c r="N350" s="4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</row>
    <row r="351" spans="7:202" x14ac:dyDescent="0.2">
      <c r="L351" s="1"/>
      <c r="M351" s="1"/>
      <c r="N351" s="4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</row>
    <row r="352" spans="7:202" x14ac:dyDescent="0.2">
      <c r="L352" s="1"/>
      <c r="M352" s="1"/>
      <c r="N352" s="4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</row>
    <row r="353" spans="12:202" x14ac:dyDescent="0.2">
      <c r="L353" s="1"/>
      <c r="M353" s="1"/>
      <c r="N353" s="4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</row>
    <row r="354" spans="12:202" x14ac:dyDescent="0.2">
      <c r="L354" s="1"/>
      <c r="M354" s="1"/>
      <c r="N354" s="4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</row>
    <row r="355" spans="12:202" x14ac:dyDescent="0.2">
      <c r="L355" s="1"/>
      <c r="M355" s="1"/>
      <c r="N355" s="4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</row>
    <row r="356" spans="12:202" x14ac:dyDescent="0.2">
      <c r="L356" s="1"/>
      <c r="M356" s="1"/>
      <c r="N356" s="4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</row>
    <row r="357" spans="12:202" x14ac:dyDescent="0.2">
      <c r="L357" s="1"/>
      <c r="M357" s="1"/>
      <c r="N357" s="4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</row>
    <row r="358" spans="12:202" x14ac:dyDescent="0.2">
      <c r="L358" s="1"/>
      <c r="M358" s="1"/>
      <c r="N358" s="4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</row>
    <row r="359" spans="12:202" x14ac:dyDescent="0.2">
      <c r="L359" s="1"/>
      <c r="M359" s="1"/>
      <c r="N359" s="4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</row>
    <row r="360" spans="12:202" x14ac:dyDescent="0.2">
      <c r="L360" s="1"/>
      <c r="M360" s="1"/>
      <c r="N360" s="4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</row>
    <row r="361" spans="12:202" x14ac:dyDescent="0.2">
      <c r="L361" s="1"/>
      <c r="M361" s="1"/>
      <c r="N361" s="4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</row>
    <row r="362" spans="12:202" x14ac:dyDescent="0.2">
      <c r="L362" s="1"/>
      <c r="M362" s="1"/>
      <c r="N362" s="4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</row>
    <row r="363" spans="12:202" x14ac:dyDescent="0.2">
      <c r="L363" s="1"/>
      <c r="M363" s="1"/>
      <c r="N363" s="4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</row>
    <row r="364" spans="12:202" x14ac:dyDescent="0.2">
      <c r="L364" s="1"/>
      <c r="M364" s="1"/>
      <c r="N364" s="4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</row>
    <row r="365" spans="12:202" x14ac:dyDescent="0.2">
      <c r="L365" s="1"/>
      <c r="M365" s="1"/>
      <c r="N365" s="4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</row>
    <row r="366" spans="12:202" x14ac:dyDescent="0.2">
      <c r="L366" s="1"/>
      <c r="M366" s="1"/>
      <c r="N366" s="4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</row>
    <row r="367" spans="12:202" x14ac:dyDescent="0.2">
      <c r="M367" s="1"/>
      <c r="N367" s="4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</row>
    <row r="368" spans="12:202" x14ac:dyDescent="0.2">
      <c r="M368" s="1"/>
      <c r="N368" s="4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</row>
    <row r="369" spans="13:202" x14ac:dyDescent="0.2">
      <c r="M369" s="1"/>
      <c r="N369" s="4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</row>
    <row r="370" spans="13:202" x14ac:dyDescent="0.2"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</row>
  </sheetData>
  <sheetProtection selectLockedCells="1"/>
  <sortState ref="G3:K72">
    <sortCondition ref="G3:G72"/>
  </sortState>
  <phoneticPr fontId="0" type="noConversion"/>
  <hyperlinks>
    <hyperlink ref="O3" r:id="rId1"/>
    <hyperlink ref="O4" r:id="rId2"/>
    <hyperlink ref="O5" r:id="rId3"/>
    <hyperlink ref="O6" r:id="rId4"/>
    <hyperlink ref="O14" r:id="rId5"/>
    <hyperlink ref="O19" r:id="rId6"/>
    <hyperlink ref="O21" r:id="rId7"/>
    <hyperlink ref="O22" r:id="rId8"/>
    <hyperlink ref="O23" r:id="rId9"/>
    <hyperlink ref="O24" r:id="rId10"/>
    <hyperlink ref="O25" r:id="rId11"/>
    <hyperlink ref="O30" r:id="rId12"/>
    <hyperlink ref="O39" r:id="rId13"/>
    <hyperlink ref="O7" r:id="rId14"/>
    <hyperlink ref="O11" r:id="rId15"/>
    <hyperlink ref="O13" r:id="rId16"/>
    <hyperlink ref="O16" r:id="rId17"/>
    <hyperlink ref="O18" r:id="rId18"/>
    <hyperlink ref="O28" r:id="rId19"/>
    <hyperlink ref="O29" r:id="rId20"/>
    <hyperlink ref="O32" r:id="rId21"/>
    <hyperlink ref="O36" r:id="rId22"/>
    <hyperlink ref="O40" r:id="rId23"/>
    <hyperlink ref="O9" r:id="rId24"/>
    <hyperlink ref="O34" r:id="rId25"/>
    <hyperlink ref="O41" r:id="rId26"/>
    <hyperlink ref="O42" r:id="rId27"/>
    <hyperlink ref="O8" r:id="rId28"/>
    <hyperlink ref="O15" r:id="rId29"/>
    <hyperlink ref="O26" r:id="rId30"/>
    <hyperlink ref="O43" r:id="rId31"/>
    <hyperlink ref="O44" r:id="rId32"/>
    <hyperlink ref="O31" r:id="rId33"/>
    <hyperlink ref="O35" r:id="rId34"/>
    <hyperlink ref="O37" r:id="rId35"/>
    <hyperlink ref="O38" r:id="rId36"/>
    <hyperlink ref="O47" r:id="rId37"/>
    <hyperlink ref="O48" r:id="rId38"/>
    <hyperlink ref="O49" r:id="rId39"/>
    <hyperlink ref="O50" r:id="rId40"/>
    <hyperlink ref="O51" r:id="rId41"/>
    <hyperlink ref="O52" r:id="rId42"/>
    <hyperlink ref="O53" r:id="rId43"/>
    <hyperlink ref="O54" r:id="rId44"/>
    <hyperlink ref="O55" r:id="rId45"/>
    <hyperlink ref="O56" r:id="rId46"/>
    <hyperlink ref="O57" r:id="rId47"/>
    <hyperlink ref="O10" r:id="rId48"/>
  </hyperlinks>
  <pageMargins left="0.75" right="0.75" top="1" bottom="1" header="0.5" footer="0.5"/>
  <pageSetup orientation="portrait" r:id="rId4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Alaska Autocross Series</vt:lpstr>
      <vt:lpstr>Lookup Tables</vt:lpstr>
      <vt:lpstr>'Lookup Tables'!_2010_Pax</vt:lpstr>
      <vt:lpstr>'Alaska Autocross Series'!Print_Area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Jammer</dc:creator>
  <cp:lastModifiedBy>Faith</cp:lastModifiedBy>
  <cp:lastPrinted>2017-06-26T02:00:01Z</cp:lastPrinted>
  <dcterms:created xsi:type="dcterms:W3CDTF">2009-08-16T18:38:37Z</dcterms:created>
  <dcterms:modified xsi:type="dcterms:W3CDTF">2017-06-26T18:32:23Z</dcterms:modified>
</cp:coreProperties>
</file>